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840" windowHeight="8160" firstSheet="1" activeTab="1"/>
  </bookViews>
  <sheets>
    <sheet name="Export" sheetId="1" state="hidden" r:id="rId1"/>
    <sheet name="Customer" sheetId="2" r:id="rId2"/>
    <sheet name="Sample" sheetId="3" r:id="rId3"/>
    <sheet name="Results" sheetId="4" state="hidden" r:id="rId4"/>
  </sheets>
  <externalReferences>
    <externalReference r:id="rId7"/>
  </externalReferences>
  <definedNames>
    <definedName name="LinseedFlaxTests">'Sample'!$AI$11:$AI$16</definedName>
    <definedName name="MaizeCornTests">'Sample'!$AF$11:$AF$16</definedName>
    <definedName name="PotatoTests">'Sample'!$AL$11:$AL$16</definedName>
    <definedName name="_xlnm.Print_Area" localSheetId="1">'Customer'!$B$2:$I$51</definedName>
    <definedName name="_xlnm.Print_Area" localSheetId="0">'Export'!$A$1:$K$50</definedName>
    <definedName name="_xlnm.Print_Area" localSheetId="3">'Results'!$B$2:$X$53</definedName>
    <definedName name="_xlnm.Print_Area" localSheetId="2">'Sample'!$A$1:$Q$62</definedName>
    <definedName name="RapeseedCanolaTests">'Sample'!$AJ$11:$AJ$20</definedName>
    <definedName name="RiceTests">'Sample'!$AH$11:$AH$16</definedName>
    <definedName name="SeedName">'[1]Blad1'!$A$2:$A$4</definedName>
    <definedName name="SoyTests">'Sample'!$AG$11:$AG$16</definedName>
    <definedName name="WheatTests">'Sample'!$AK$11:$AK$16</definedName>
  </definedNames>
  <calcPr fullCalcOnLoad="1"/>
</workbook>
</file>

<file path=xl/comments3.xml><?xml version="1.0" encoding="utf-8"?>
<comments xmlns="http://schemas.openxmlformats.org/spreadsheetml/2006/main">
  <authors>
    <author>Anders Dahlqvist</author>
    <author>Julia St?lhandske</author>
  </authors>
  <commentList>
    <comment ref="H16" authorId="0">
      <text>
        <r>
          <rPr>
            <sz val="8"/>
            <rFont val="Arial"/>
            <family val="2"/>
          </rPr>
          <t>Mark with "x" if the sample consists of seeds.</t>
        </r>
      </text>
    </comment>
    <comment ref="I16" authorId="0">
      <text>
        <r>
          <rPr>
            <sz val="8"/>
            <rFont val="Arial"/>
            <family val="2"/>
          </rPr>
          <t>Mark with "x" it the sample consists of pooled leaves.</t>
        </r>
      </text>
    </comment>
    <comment ref="J16" authorId="0">
      <text>
        <r>
          <rPr>
            <sz val="8"/>
            <rFont val="Arial"/>
            <family val="2"/>
          </rPr>
          <t>Number of seeds or leaves or sample weight, e.g. "3200" or "120 g".</t>
        </r>
      </text>
    </comment>
    <comment ref="K16" authorId="0">
      <text>
        <r>
          <rPr>
            <sz val="8"/>
            <rFont val="Arial"/>
            <family val="2"/>
          </rPr>
          <t xml:space="preserve">Special analyses can be ordered by choosing the appropriate analysis in the list. </t>
        </r>
      </text>
    </comment>
    <comment ref="L16" authorId="1">
      <text>
        <r>
          <rPr>
            <sz val="8"/>
            <rFont val="Arial"/>
            <family val="2"/>
          </rPr>
          <t xml:space="preserve">Mark with "x" if you require quantification. </t>
        </r>
        <r>
          <rPr>
            <sz val="11"/>
            <rFont val="Tahoma"/>
            <family val="2"/>
          </rPr>
          <t xml:space="preserve">
</t>
        </r>
      </text>
    </comment>
    <comment ref="M16" authorId="1">
      <text>
        <r>
          <rPr>
            <sz val="8"/>
            <rFont val="Arial"/>
            <family val="2"/>
          </rPr>
          <t>Mark with "x" if you require identification.</t>
        </r>
        <r>
          <rPr>
            <b/>
            <sz val="11"/>
            <rFont val="Tahoma"/>
            <family val="2"/>
          </rPr>
          <t xml:space="preserve"> </t>
        </r>
      </text>
    </comment>
  </commentList>
</comments>
</file>

<file path=xl/sharedStrings.xml><?xml version="1.0" encoding="utf-8"?>
<sst xmlns="http://schemas.openxmlformats.org/spreadsheetml/2006/main" count="323" uniqueCount="179">
  <si>
    <t>Service</t>
  </si>
  <si>
    <t>E-Mail:</t>
  </si>
  <si>
    <t>Seeds</t>
  </si>
  <si>
    <t>Pooled leaves</t>
  </si>
  <si>
    <t>Batch</t>
  </si>
  <si>
    <t>Order No.</t>
  </si>
  <si>
    <t>Client_Sample_ID</t>
  </si>
  <si>
    <t>Description</t>
  </si>
  <si>
    <t>Location</t>
  </si>
  <si>
    <t>Sample_Point</t>
  </si>
  <si>
    <t>Matrix</t>
  </si>
  <si>
    <t>Date_Sampled</t>
  </si>
  <si>
    <t>Sampler</t>
  </si>
  <si>
    <t>Preservation</t>
  </si>
  <si>
    <t xml:space="preserve"> </t>
  </si>
  <si>
    <t>Departure from (city):</t>
  </si>
  <si>
    <t>Tracking no.:</t>
  </si>
  <si>
    <t>Departure (time):</t>
  </si>
  <si>
    <t>Comments:</t>
  </si>
  <si>
    <t xml:space="preserve">Order No. </t>
  </si>
  <si>
    <t xml:space="preserve">Report Date </t>
  </si>
  <si>
    <t xml:space="preserve">Report to </t>
  </si>
  <si>
    <t>Express (24 hours)</t>
  </si>
  <si>
    <t>Courier:</t>
  </si>
  <si>
    <t>Lab_No</t>
  </si>
  <si>
    <t>Sample_Number</t>
  </si>
  <si>
    <t>x</t>
  </si>
  <si>
    <t>Sample size</t>
  </si>
  <si>
    <t>DETECTED</t>
  </si>
  <si>
    <t>NOT DETECTED</t>
  </si>
  <si>
    <t>-</t>
  </si>
  <si>
    <t>Variety</t>
  </si>
  <si>
    <t>Other analysis</t>
  </si>
  <si>
    <t>&gt;1</t>
  </si>
  <si>
    <t>Customer</t>
  </si>
  <si>
    <t>Contact person:</t>
  </si>
  <si>
    <t>Address:</t>
  </si>
  <si>
    <t>E-mail:</t>
  </si>
  <si>
    <t>Zip code:</t>
  </si>
  <si>
    <t>Phone:</t>
  </si>
  <si>
    <t>City:</t>
  </si>
  <si>
    <t>Country:</t>
  </si>
  <si>
    <t>Invoice address (if other than Customer address)</t>
  </si>
  <si>
    <t>Normal (3 - 5 days)</t>
  </si>
  <si>
    <t>Courier</t>
  </si>
  <si>
    <t>Client sample ID</t>
  </si>
  <si>
    <t>0.5 - 4%</t>
  </si>
  <si>
    <t>1 - 2%</t>
  </si>
  <si>
    <t>&gt; 2%</t>
  </si>
  <si>
    <t>&lt; 0.025</t>
  </si>
  <si>
    <t>1 - 8%</t>
  </si>
  <si>
    <t>2 - 4%</t>
  </si>
  <si>
    <t>&gt; 4%</t>
  </si>
  <si>
    <t>0.025 - 0.1%</t>
  </si>
  <si>
    <t>0.2 - 0.4%</t>
  </si>
  <si>
    <t>0.1 - 0.8%</t>
  </si>
  <si>
    <t>0.01 - 0.2%</t>
  </si>
  <si>
    <t>0.1 - 0.2%</t>
  </si>
  <si>
    <t>0.05 - 0.4%</t>
  </si>
  <si>
    <t>0.4 - 1%</t>
  </si>
  <si>
    <t>0.2 - 2%</t>
  </si>
  <si>
    <t>E-mails for reporting:</t>
  </si>
  <si>
    <t>Postal address for reporting (if other than Customer address)</t>
  </si>
  <si>
    <t>Subsample</t>
  </si>
  <si>
    <t>Results</t>
  </si>
  <si>
    <t>A</t>
  </si>
  <si>
    <t>B</t>
  </si>
  <si>
    <t>LOD 0.1</t>
  </si>
  <si>
    <t>&lt; 0.05</t>
  </si>
  <si>
    <t>LOD 0.1%</t>
  </si>
  <si>
    <t>LOD 0.03%</t>
  </si>
  <si>
    <t>&lt; 0.03%</t>
  </si>
  <si>
    <t>&lt; 0.008</t>
  </si>
  <si>
    <t>0.008 - 0.05%</t>
  </si>
  <si>
    <t>0.05 - 0.2%</t>
  </si>
  <si>
    <t>0.02 - 0.4%</t>
  </si>
  <si>
    <t>Valt LOD</t>
  </si>
  <si>
    <t>reported</t>
  </si>
  <si>
    <t>estimated</t>
  </si>
  <si>
    <t>Customer address (will be stated on the report)</t>
  </si>
  <si>
    <t>LOD 0.01%</t>
  </si>
  <si>
    <t>Brassica napus</t>
  </si>
  <si>
    <t>Brassica juncea</t>
  </si>
  <si>
    <t>Brassica carinata</t>
  </si>
  <si>
    <t>Brissica oleacea</t>
  </si>
  <si>
    <t>Brassica rapa</t>
  </si>
  <si>
    <t>Customer project no:</t>
  </si>
  <si>
    <t>Proj.no.</t>
  </si>
  <si>
    <t>Soy</t>
  </si>
  <si>
    <t>Rice</t>
  </si>
  <si>
    <t>Crop:</t>
  </si>
  <si>
    <t>Select Crop</t>
  </si>
  <si>
    <t>GB116 - 35S-promoter</t>
  </si>
  <si>
    <t>GC161 - RoundUp-Ready</t>
  </si>
  <si>
    <t>GB114 - Nos-terminator</t>
  </si>
  <si>
    <t>GJ114 - Nos terminator</t>
  </si>
  <si>
    <t>GJ115 - NptII gene</t>
  </si>
  <si>
    <t>GE113 - Bar gene</t>
  </si>
  <si>
    <t>GE114 - Nos terminator</t>
  </si>
  <si>
    <t>GE115 - NptII gene</t>
  </si>
  <si>
    <t>GE116 - 35S promoter</t>
  </si>
  <si>
    <t>GC116 - 35S-promoter</t>
  </si>
  <si>
    <t>Certification No.</t>
  </si>
  <si>
    <t>GM216 - Triffid</t>
  </si>
  <si>
    <t>Analyses:</t>
  </si>
  <si>
    <t>LOD:</t>
  </si>
  <si>
    <t>&lt; 0.0025</t>
  </si>
  <si>
    <t>&lt; 0.01%</t>
  </si>
  <si>
    <t>0.01 - 0.1%</t>
  </si>
  <si>
    <t>0.0025 - 0.05%</t>
  </si>
  <si>
    <t>Comments</t>
  </si>
  <si>
    <t>Linseed/Flax</t>
  </si>
  <si>
    <t>Maize/Corn</t>
  </si>
  <si>
    <t>Wheat</t>
  </si>
  <si>
    <t>GH114 - Nos terminator</t>
  </si>
  <si>
    <t>GH116 - 35S promoter</t>
  </si>
  <si>
    <t>Potato</t>
  </si>
  <si>
    <t>Creeping Bentgrass</t>
  </si>
  <si>
    <t xml:space="preserve"> Report including raw data</t>
  </si>
  <si>
    <t>GMO Testing</t>
  </si>
  <si>
    <t>Intertek General Terms and Conditions apply.</t>
  </si>
  <si>
    <t>GC118 - EPSPS gene</t>
  </si>
  <si>
    <t>GM202 - BPS-A1020-5</t>
  </si>
  <si>
    <t>GM205 - AV43-6-67</t>
  </si>
  <si>
    <t>GM203 - EH92-527-1</t>
  </si>
  <si>
    <t>GH115 - NptII gene</t>
  </si>
  <si>
    <t>GH112 - Pat gene</t>
  </si>
  <si>
    <t>GA112 - Pat gene</t>
  </si>
  <si>
    <t>GA113 - Bar gene</t>
  </si>
  <si>
    <t>GA114 - Nos terminator</t>
  </si>
  <si>
    <t>GA115 - NptII gene</t>
  </si>
  <si>
    <t>GA118 - EPSPS gene</t>
  </si>
  <si>
    <t>Rapeseed/Canola</t>
  </si>
  <si>
    <t>GM226 - DP-305423-1</t>
  </si>
  <si>
    <t>GM230 - DAS-40278-9</t>
  </si>
  <si>
    <t>Company:</t>
  </si>
  <si>
    <t>Please send an email to the relevant lab and a paper-copy with the samples</t>
  </si>
  <si>
    <t>Please fill in the sample sheet with the details regarding the samples and tests</t>
  </si>
  <si>
    <t>Intertek Sweden</t>
  </si>
  <si>
    <t>Elevenborgsvägen 2</t>
  </si>
  <si>
    <t>230 53 Alnarp - Sweden</t>
  </si>
  <si>
    <t>Phone:  +46 40 69 28 001</t>
  </si>
  <si>
    <t>agritech.sweden@intertek.com</t>
  </si>
  <si>
    <t>Intertek Australia</t>
  </si>
  <si>
    <t>170 Greenhill Road</t>
  </si>
  <si>
    <t>Parkside South Australia - 5063 Australia</t>
  </si>
  <si>
    <t>Phone: +61 8 8301 1900</t>
  </si>
  <si>
    <t>agritech.australia@intertek.com</t>
  </si>
  <si>
    <t>Intertek India</t>
  </si>
  <si>
    <t>D-53, Phase-I, IDA, Jeedimetla</t>
  </si>
  <si>
    <t>Hyderabad - Telangana 500 055 India</t>
  </si>
  <si>
    <t>Phone: +91 40 2319 5257</t>
  </si>
  <si>
    <t>agritech.india@intertek.com</t>
  </si>
  <si>
    <t>Lynx Diagnostics, Canada</t>
  </si>
  <si>
    <t>507 – 11th Ave, Nisku</t>
  </si>
  <si>
    <t>Alberta - Canada T9E 7N5</t>
  </si>
  <si>
    <t>Phone: +1 780 955 3435</t>
  </si>
  <si>
    <t>support@2020seedlabs.ca</t>
  </si>
  <si>
    <r>
      <t>Estimated Content</t>
    </r>
    <r>
      <rPr>
        <b/>
        <i/>
        <sz val="10"/>
        <rFont val="Calibri"/>
        <family val="2"/>
      </rPr>
      <t xml:space="preserve">  (%)</t>
    </r>
  </si>
  <si>
    <t>NZ-MPI</t>
  </si>
  <si>
    <t>MaizeCorn</t>
  </si>
  <si>
    <t>LinseedFlax</t>
  </si>
  <si>
    <t>RapeseedCanola</t>
  </si>
  <si>
    <t>CreepingBentgrass</t>
  </si>
  <si>
    <t xml:space="preserve">Register each sample with your "Client sample ID", "Batch", "Variety" and "Certification No.". Indicate if  the samples consist of  "seeds" or "pooled leaves". Enter the Sample size. </t>
  </si>
  <si>
    <t xml:space="preserve">1. Select Crop.
2. Choose among the most common analyses. If you require analyses that are not listed, please select them into the "Other analysis" list in the Sample section.
3. Select LOD.
4. Enter Sample information in the Sample section below.
</t>
  </si>
  <si>
    <t>GE172 - LLRice 601</t>
  </si>
  <si>
    <t>GM244 - 35S:Bar-junction</t>
  </si>
  <si>
    <t>Quantification</t>
  </si>
  <si>
    <t>Identification</t>
  </si>
  <si>
    <t>GM170 - HygromycinR</t>
  </si>
  <si>
    <t>GM171 - GUS</t>
  </si>
  <si>
    <t>GM172 - GFP</t>
  </si>
  <si>
    <r>
      <t xml:space="preserve">If you write </t>
    </r>
    <r>
      <rPr>
        <b/>
        <sz val="11"/>
        <rFont val="Calibri"/>
        <family val="2"/>
      </rPr>
      <t>NZ-MPI</t>
    </r>
    <r>
      <rPr>
        <sz val="11"/>
        <rFont val="Calibri"/>
        <family val="2"/>
      </rPr>
      <t xml:space="preserve"> in "Other analysis" you must add the sampling method used for each sample under "Comments". At least 3200 seeds are needed. For some crops additional analyses are required.</t>
    </r>
  </si>
  <si>
    <t>VAT No.:</t>
  </si>
  <si>
    <t>Purchase No.:</t>
  </si>
  <si>
    <t>Customer project No.:</t>
  </si>
  <si>
    <t>AGT209 v.3</t>
  </si>
  <si>
    <t xml:space="preserve">       AGT209 v.3</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</si>
</sst>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0"/>
    <numFmt numFmtId="175" formatCode="d/mm/yyyy;@"/>
    <numFmt numFmtId="176" formatCode="[$-41D]&quot;den &quot;d\ mmmm\ yyyy"/>
  </numFmts>
  <fonts count="86">
    <font>
      <sz val="10"/>
      <name val="Arial"/>
      <family val="0"/>
    </font>
    <font>
      <sz val="11"/>
      <color indexed="8"/>
      <name val="Calibri"/>
      <family val="2"/>
    </font>
    <font>
      <b/>
      <sz val="10"/>
      <name val="Arial"/>
      <family val="2"/>
    </font>
    <font>
      <u val="single"/>
      <sz val="10"/>
      <color indexed="12"/>
      <name val="Arial"/>
      <family val="2"/>
    </font>
    <font>
      <sz val="8"/>
      <name val="Arial"/>
      <family val="2"/>
    </font>
    <font>
      <sz val="10"/>
      <color indexed="10"/>
      <name val="Arial"/>
      <family val="2"/>
    </font>
    <font>
      <sz val="10"/>
      <color indexed="22"/>
      <name val="Arial"/>
      <family val="2"/>
    </font>
    <font>
      <sz val="8"/>
      <name val="Segoe UI"/>
      <family val="2"/>
    </font>
    <font>
      <sz val="11"/>
      <name val="Calibri"/>
      <family val="2"/>
    </font>
    <font>
      <b/>
      <sz val="11"/>
      <name val="Calibri"/>
      <family val="2"/>
    </font>
    <font>
      <b/>
      <i/>
      <sz val="10"/>
      <name val="Calibri"/>
      <family val="2"/>
    </font>
    <font>
      <sz val="11"/>
      <name val="Tahoma"/>
      <family val="2"/>
    </font>
    <font>
      <b/>
      <sz val="11"/>
      <name val="Tahoma"/>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20"/>
      <name val="Arial"/>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8"/>
      <color indexed="8"/>
      <name val="Arial"/>
      <family val="2"/>
    </font>
    <font>
      <b/>
      <sz val="8"/>
      <color indexed="8"/>
      <name val="Arial"/>
      <family val="2"/>
    </font>
    <font>
      <sz val="10"/>
      <color indexed="8"/>
      <name val="Arial"/>
      <family val="2"/>
    </font>
    <font>
      <sz val="10"/>
      <color indexed="55"/>
      <name val="Arial"/>
      <family val="2"/>
    </font>
    <font>
      <i/>
      <sz val="10"/>
      <color indexed="10"/>
      <name val="Arial"/>
      <family val="2"/>
    </font>
    <font>
      <sz val="8"/>
      <name val="Calibri"/>
      <family val="2"/>
    </font>
    <font>
      <u val="single"/>
      <sz val="8"/>
      <color indexed="12"/>
      <name val="Calibri"/>
      <family val="2"/>
    </font>
    <font>
      <b/>
      <sz val="18"/>
      <name val="Calibri"/>
      <family val="2"/>
    </font>
    <font>
      <sz val="10"/>
      <name val="Calibri"/>
      <family val="2"/>
    </font>
    <font>
      <b/>
      <sz val="10"/>
      <name val="Calibri"/>
      <family val="2"/>
    </font>
    <font>
      <b/>
      <sz val="14"/>
      <name val="Calibri"/>
      <family val="2"/>
    </font>
    <font>
      <u val="single"/>
      <sz val="11"/>
      <color indexed="12"/>
      <name val="Calibri"/>
      <family val="2"/>
    </font>
    <font>
      <sz val="18"/>
      <name val="Calibri"/>
      <family val="2"/>
    </font>
    <font>
      <sz val="9"/>
      <name val="Calibri"/>
      <family val="2"/>
    </font>
    <font>
      <sz val="10"/>
      <color indexed="10"/>
      <name val="Calibri"/>
      <family val="2"/>
    </font>
    <font>
      <sz val="14"/>
      <name val="Calibri"/>
      <family val="2"/>
    </font>
    <font>
      <b/>
      <sz val="16"/>
      <name val="Calibri"/>
      <family val="2"/>
    </font>
    <font>
      <sz val="7"/>
      <name val="Calibri"/>
      <family val="2"/>
    </font>
    <font>
      <sz val="10"/>
      <color indexed="9"/>
      <name val="Calibri"/>
      <family val="2"/>
    </font>
    <font>
      <sz val="6"/>
      <name val="Calibri"/>
      <family val="2"/>
    </font>
    <font>
      <b/>
      <sz val="12"/>
      <name val="Calibri"/>
      <family val="2"/>
    </font>
    <font>
      <sz val="16"/>
      <name val="Calibri"/>
      <family val="2"/>
    </font>
    <font>
      <u val="single"/>
      <sz val="10"/>
      <color indexed="12"/>
      <name val="Calibri"/>
      <family val="2"/>
    </font>
    <font>
      <i/>
      <sz val="10"/>
      <name val="Calibri"/>
      <family val="2"/>
    </font>
    <font>
      <u val="single"/>
      <sz val="7"/>
      <color indexed="12"/>
      <name val="Calibri"/>
      <family val="2"/>
    </font>
    <font>
      <b/>
      <i/>
      <sz val="11"/>
      <name val="Calibri"/>
      <family val="2"/>
    </font>
    <font>
      <b/>
      <sz val="11"/>
      <color indexed="10"/>
      <name val="Calibri"/>
      <family val="2"/>
    </font>
    <font>
      <sz val="10"/>
      <color indexed="8"/>
      <name val="Calibri"/>
      <family val="0"/>
    </font>
    <font>
      <b/>
      <u val="single"/>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sz val="10"/>
      <color theme="1"/>
      <name val="Arial"/>
      <family val="2"/>
    </font>
    <font>
      <sz val="10"/>
      <color theme="0" tint="-0.24997000396251678"/>
      <name val="Arial"/>
      <family val="2"/>
    </font>
    <font>
      <sz val="10"/>
      <color rgb="FFFF0000"/>
      <name val="Arial"/>
      <family val="2"/>
    </font>
    <font>
      <sz val="10"/>
      <color theme="0" tint="-0.3499799966812134"/>
      <name val="Arial"/>
      <family val="2"/>
    </font>
    <font>
      <i/>
      <sz val="10"/>
      <color rgb="FFFF0000"/>
      <name val="Arial"/>
      <family val="2"/>
    </font>
    <font>
      <sz val="10"/>
      <color theme="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indexed="42"/>
        <bgColor indexed="64"/>
      </patternFill>
    </fill>
    <fill>
      <patternFill patternType="solid">
        <fgColor theme="0"/>
        <bgColor indexed="64"/>
      </patternFill>
    </fill>
    <fill>
      <patternFill patternType="solid">
        <fgColor theme="0" tint="-0.24993999302387238"/>
        <bgColor indexed="64"/>
      </patternFill>
    </fill>
    <fill>
      <patternFill patternType="solid">
        <fgColor indexed="9"/>
        <bgColor indexed="64"/>
      </patternFill>
    </fill>
    <fill>
      <patternFill patternType="solid">
        <fgColor rgb="FFFFC700"/>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style="thin"/>
      <top/>
      <bottom style="thin"/>
    </border>
    <border>
      <left style="medium"/>
      <right style="thin"/>
      <top style="thin"/>
      <bottom style="thin"/>
    </border>
    <border>
      <left style="medium"/>
      <right style="thin"/>
      <top style="thin"/>
      <bottom/>
    </border>
    <border>
      <left style="medium"/>
      <right/>
      <top/>
      <bottom style="medium"/>
    </border>
    <border>
      <left/>
      <right/>
      <top/>
      <bottom style="medium"/>
    </border>
    <border>
      <left style="thin"/>
      <right/>
      <top style="thin"/>
      <bottom style="hair"/>
    </border>
    <border>
      <left style="hair"/>
      <right/>
      <top style="thin"/>
      <bottom style="hair"/>
    </border>
    <border>
      <left style="thin"/>
      <right style="hair"/>
      <top style="hair"/>
      <bottom style="hair"/>
    </border>
    <border>
      <left style="hair"/>
      <right/>
      <top style="hair"/>
      <bottom style="hair"/>
    </border>
    <border>
      <left style="hair"/>
      <right style="hair"/>
      <top style="hair"/>
      <bottom/>
    </border>
    <border>
      <left style="thin"/>
      <right style="hair"/>
      <top style="hair"/>
      <bottom/>
    </border>
    <border>
      <left style="thin"/>
      <right style="hair"/>
      <top style="hair"/>
      <bottom style="thin"/>
    </border>
    <border>
      <left style="hair"/>
      <right/>
      <top style="hair"/>
      <bottom style="thin"/>
    </border>
    <border>
      <left style="hair"/>
      <right style="hair"/>
      <top style="hair"/>
      <bottom style="thin"/>
    </border>
    <border>
      <left style="thin"/>
      <right/>
      <top style="thin"/>
      <bottom style="thin"/>
    </border>
    <border>
      <left/>
      <right/>
      <top style="thin"/>
      <bottom style="thin"/>
    </border>
    <border>
      <left style="thin"/>
      <right style="hair"/>
      <top style="thin"/>
      <bottom style="hair"/>
    </border>
    <border>
      <left style="hair"/>
      <right style="hair"/>
      <top style="thin"/>
      <bottom style="hair"/>
    </border>
    <border>
      <left style="medium"/>
      <right style="thin"/>
      <top style="medium"/>
      <bottom style="medium"/>
    </border>
    <border>
      <left style="thin"/>
      <right style="thin"/>
      <top style="medium"/>
      <bottom style="medium"/>
    </border>
    <border>
      <left style="medium"/>
      <right/>
      <top>
        <color indexed="63"/>
      </top>
      <bottom style="thin"/>
    </border>
    <border>
      <left style="medium"/>
      <right/>
      <top style="thin"/>
      <bottom style="thin"/>
    </border>
    <border>
      <left style="medium"/>
      <right/>
      <top style="thin"/>
      <bottom style="medium"/>
    </border>
    <border>
      <left/>
      <right/>
      <top style="medium"/>
      <bottom style="medium"/>
    </border>
    <border>
      <left style="medium"/>
      <right/>
      <top style="medium"/>
      <bottom style="medium"/>
    </border>
    <border>
      <left style="thin"/>
      <right style="thin"/>
      <top>
        <color indexed="63"/>
      </top>
      <bottom style="thin"/>
    </border>
    <border>
      <left style="thin"/>
      <right style="thin"/>
      <top style="thin"/>
      <bottom style="thin"/>
    </border>
    <border>
      <left/>
      <right/>
      <top style="medium"/>
      <bottom/>
    </border>
    <border>
      <left style="thin"/>
      <right>
        <color indexed="63"/>
      </right>
      <top style="medium"/>
      <bottom style="medium"/>
    </border>
    <border>
      <left style="thin"/>
      <right style="thin"/>
      <top style="thin"/>
      <bottom style="medium"/>
    </border>
    <border>
      <left style="thin"/>
      <right style="thin"/>
      <top style="medium"/>
      <bottom style="thin"/>
    </border>
    <border>
      <left style="medium"/>
      <right style="medium"/>
      <top style="medium"/>
      <bottom/>
    </border>
    <border>
      <left style="medium"/>
      <right/>
      <top style="medium"/>
      <bottom style="hair"/>
    </border>
    <border>
      <left/>
      <right/>
      <top style="medium"/>
      <bottom style="hair"/>
    </border>
    <border>
      <left/>
      <right style="medium"/>
      <top style="medium"/>
      <bottom style="hair"/>
    </border>
    <border>
      <left/>
      <right/>
      <top style="hair"/>
      <bottom style="hair"/>
    </border>
    <border>
      <left style="thin"/>
      <right style="thin"/>
      <top style="hair"/>
      <bottom style="hair"/>
    </border>
    <border>
      <left/>
      <right style="medium"/>
      <top style="hair"/>
      <bottom style="hair"/>
    </border>
    <border>
      <left style="medium"/>
      <right style="medium"/>
      <top style="hair"/>
      <bottom style="hair"/>
    </border>
    <border>
      <left style="medium"/>
      <right/>
      <top style="hair"/>
      <bottom style="hair"/>
    </border>
    <border>
      <left style="hair"/>
      <right/>
      <top style="hair"/>
      <bottom/>
    </border>
    <border>
      <left/>
      <right style="thin"/>
      <top style="thin"/>
      <bottom style="thin"/>
    </border>
    <border>
      <left/>
      <right/>
      <top style="thin"/>
      <bottom style="hair"/>
    </border>
    <border>
      <left/>
      <right style="thin"/>
      <top style="thin"/>
      <bottom style="hair"/>
    </border>
    <border>
      <left/>
      <right style="thin"/>
      <top style="hair"/>
      <bottom style="hair"/>
    </border>
    <border>
      <left style="hair"/>
      <right style="thin"/>
      <top style="thin"/>
      <bottom style="hair"/>
    </border>
    <border>
      <left/>
      <right/>
      <top style="hair"/>
      <bottom style="thin"/>
    </border>
    <border>
      <left/>
      <right style="thin"/>
      <top style="hair"/>
      <bottom style="thin"/>
    </border>
    <border>
      <left/>
      <right/>
      <top style="hair"/>
      <bottom/>
    </border>
    <border>
      <left/>
      <right style="thin"/>
      <top style="hair"/>
      <bottom/>
    </border>
    <border>
      <left style="thin"/>
      <right style="hair"/>
      <top/>
      <bottom style="thin"/>
    </border>
    <border>
      <left style="hair"/>
      <right/>
      <top/>
      <bottom style="thin"/>
    </border>
    <border>
      <left style="dashed">
        <color theme="1" tint="0.49998000264167786"/>
      </left>
      <right/>
      <top style="dashed">
        <color theme="1" tint="0.49998000264167786"/>
      </top>
      <bottom style="dashed">
        <color theme="1" tint="0.49998000264167786"/>
      </bottom>
    </border>
    <border>
      <left>
        <color indexed="63"/>
      </left>
      <right>
        <color indexed="63"/>
      </right>
      <top style="dashed">
        <color theme="1" tint="0.49998000264167786"/>
      </top>
      <bottom style="dashed">
        <color theme="1" tint="0.49998000264167786"/>
      </bottom>
    </border>
    <border>
      <left/>
      <right style="dashed">
        <color theme="1" tint="0.49998000264167786"/>
      </right>
      <top style="dashed">
        <color theme="1" tint="0.49998000264167786"/>
      </top>
      <bottom style="dashed">
        <color theme="1" tint="0.49998000264167786"/>
      </bottom>
    </border>
    <border>
      <left style="thin"/>
      <right/>
      <top style="thin"/>
      <bottom style="medium"/>
    </border>
    <border>
      <left/>
      <right/>
      <top style="thin"/>
      <bottom style="medium"/>
    </border>
    <border>
      <left/>
      <right style="medium"/>
      <top style="thin"/>
      <bottom style="medium"/>
    </border>
    <border>
      <left/>
      <right style="medium"/>
      <top style="thin"/>
      <bottom style="thin"/>
    </border>
    <border>
      <left/>
      <right style="medium"/>
      <top>
        <color indexed="63"/>
      </top>
      <bottom style="thin"/>
    </border>
    <border>
      <left/>
      <right style="medium"/>
      <top style="medium"/>
      <bottom style="medium"/>
    </border>
    <border>
      <left style="medium"/>
      <right/>
      <top style="hair"/>
      <bottom style="medium"/>
    </border>
    <border>
      <left/>
      <right style="medium"/>
      <top style="hair"/>
      <bottom style="medium"/>
    </border>
    <border>
      <left style="medium"/>
      <right/>
      <top style="medium"/>
      <bottom/>
    </border>
    <border>
      <left/>
      <right style="medium"/>
      <top style="medium"/>
      <bottom/>
    </border>
    <border>
      <left style="medium"/>
      <right/>
      <top/>
      <bottom/>
    </border>
    <border>
      <left/>
      <right style="medium"/>
      <top/>
      <bottom/>
    </border>
    <border>
      <left/>
      <right style="medium"/>
      <top/>
      <bottom style="medium"/>
    </border>
    <border>
      <left style="medium"/>
      <right style="medium"/>
      <top/>
      <bottom/>
    </border>
    <border>
      <left style="medium"/>
      <right style="medium"/>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3"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387">
    <xf numFmtId="0" fontId="0" fillId="0" borderId="0" xfId="0" applyAlignment="1">
      <alignment/>
    </xf>
    <xf numFmtId="0" fontId="0" fillId="0" borderId="0" xfId="0" applyFill="1" applyAlignment="1">
      <alignment/>
    </xf>
    <xf numFmtId="0" fontId="0" fillId="33" borderId="0" xfId="0" applyFill="1" applyAlignment="1">
      <alignment/>
    </xf>
    <xf numFmtId="0" fontId="2" fillId="33" borderId="0" xfId="0" applyFont="1" applyFill="1" applyAlignment="1">
      <alignment horizontal="center" vertical="justify"/>
    </xf>
    <xf numFmtId="0" fontId="2" fillId="0" borderId="0" xfId="0" applyFont="1" applyFill="1" applyAlignment="1">
      <alignment horizontal="center" vertical="justify"/>
    </xf>
    <xf numFmtId="0" fontId="0" fillId="33" borderId="0" xfId="0" applyFill="1" applyAlignment="1">
      <alignment vertical="justify" wrapText="1"/>
    </xf>
    <xf numFmtId="0" fontId="0" fillId="0" borderId="0" xfId="0" applyFill="1" applyAlignment="1">
      <alignment vertical="justify" wrapText="1"/>
    </xf>
    <xf numFmtId="0" fontId="0" fillId="0" borderId="0" xfId="0" applyFont="1" applyAlignment="1">
      <alignment/>
    </xf>
    <xf numFmtId="0" fontId="0" fillId="0" borderId="0" xfId="0" applyFont="1" applyAlignment="1">
      <alignment/>
    </xf>
    <xf numFmtId="0" fontId="0" fillId="0" borderId="0" xfId="0" applyAlignment="1" applyProtection="1">
      <alignment/>
      <protection/>
    </xf>
    <xf numFmtId="0" fontId="4" fillId="0" borderId="0" xfId="0" applyFont="1" applyAlignment="1" applyProtection="1">
      <alignment/>
      <protection/>
    </xf>
    <xf numFmtId="0" fontId="5" fillId="33" borderId="0" xfId="0" applyFont="1" applyFill="1" applyAlignment="1">
      <alignment/>
    </xf>
    <xf numFmtId="0" fontId="2" fillId="0" borderId="0" xfId="0" applyNumberFormat="1" applyFont="1" applyAlignment="1" quotePrefix="1">
      <alignment/>
    </xf>
    <xf numFmtId="0" fontId="2" fillId="0" borderId="0" xfId="0" applyNumberFormat="1" applyFont="1" applyAlignment="1">
      <alignment/>
    </xf>
    <xf numFmtId="0" fontId="0" fillId="33" borderId="0" xfId="0" applyFill="1" applyBorder="1" applyAlignment="1">
      <alignment/>
    </xf>
    <xf numFmtId="0" fontId="0" fillId="33" borderId="0" xfId="0" applyFill="1" applyBorder="1" applyAlignment="1" applyProtection="1">
      <alignment/>
      <protection/>
    </xf>
    <xf numFmtId="0" fontId="2" fillId="0" borderId="0" xfId="0" applyFont="1" applyAlignment="1">
      <alignment/>
    </xf>
    <xf numFmtId="0" fontId="0" fillId="33" borderId="0" xfId="0" applyFont="1" applyFill="1" applyAlignment="1">
      <alignment/>
    </xf>
    <xf numFmtId="0" fontId="0" fillId="33" borderId="0" xfId="0" applyFont="1" applyFill="1" applyAlignment="1">
      <alignment/>
    </xf>
    <xf numFmtId="0" fontId="0" fillId="33" borderId="0" xfId="0" applyFont="1" applyFill="1" applyAlignment="1" applyProtection="1">
      <alignment/>
      <protection/>
    </xf>
    <xf numFmtId="0" fontId="0" fillId="0" borderId="0" xfId="0" applyFont="1" applyAlignment="1" applyProtection="1">
      <alignment/>
      <protection/>
    </xf>
    <xf numFmtId="0" fontId="0" fillId="33" borderId="0" xfId="0" applyFont="1" applyFill="1" applyAlignment="1" applyProtection="1">
      <alignment/>
      <protection/>
    </xf>
    <xf numFmtId="0" fontId="0" fillId="0" borderId="0" xfId="0" applyFont="1" applyAlignment="1" applyProtection="1">
      <alignment/>
      <protection/>
    </xf>
    <xf numFmtId="0" fontId="6" fillId="33" borderId="0" xfId="0" applyFont="1" applyFill="1" applyAlignment="1">
      <alignment/>
    </xf>
    <xf numFmtId="0" fontId="0" fillId="0" borderId="0" xfId="0" applyBorder="1" applyAlignment="1">
      <alignment/>
    </xf>
    <xf numFmtId="0" fontId="0" fillId="34" borderId="0" xfId="0" applyFill="1" applyAlignment="1" applyProtection="1">
      <alignment/>
      <protection/>
    </xf>
    <xf numFmtId="0" fontId="4" fillId="35" borderId="0" xfId="0" applyFont="1" applyFill="1" applyAlignment="1" applyProtection="1">
      <alignment/>
      <protection/>
    </xf>
    <xf numFmtId="0" fontId="0" fillId="36" borderId="0" xfId="0" applyFill="1" applyAlignment="1" applyProtection="1">
      <alignment/>
      <protection/>
    </xf>
    <xf numFmtId="0" fontId="4" fillId="34" borderId="0" xfId="0" applyFont="1" applyFill="1" applyAlignment="1" applyProtection="1">
      <alignment/>
      <protection/>
    </xf>
    <xf numFmtId="0" fontId="0" fillId="37" borderId="0" xfId="0" applyFill="1" applyAlignment="1" applyProtection="1">
      <alignment/>
      <protection/>
    </xf>
    <xf numFmtId="0" fontId="0" fillId="0" borderId="0" xfId="0" applyNumberFormat="1" applyAlignment="1">
      <alignment/>
    </xf>
    <xf numFmtId="0" fontId="0" fillId="0" borderId="0" xfId="0" applyNumberFormat="1" applyBorder="1" applyAlignment="1">
      <alignment/>
    </xf>
    <xf numFmtId="0" fontId="0" fillId="36" borderId="0" xfId="0" applyFont="1" applyFill="1" applyAlignment="1">
      <alignment/>
    </xf>
    <xf numFmtId="0" fontId="0" fillId="37" borderId="0" xfId="0" applyFont="1" applyFill="1" applyAlignment="1" applyProtection="1">
      <alignment horizontal="center"/>
      <protection/>
    </xf>
    <xf numFmtId="0" fontId="0" fillId="37" borderId="0" xfId="0" applyFont="1" applyFill="1" applyAlignment="1" applyProtection="1">
      <alignment horizontal="left"/>
      <protection/>
    </xf>
    <xf numFmtId="0" fontId="0" fillId="36" borderId="0" xfId="0" applyFill="1" applyAlignment="1">
      <alignment/>
    </xf>
    <xf numFmtId="0" fontId="77" fillId="33" borderId="0" xfId="0" applyFont="1" applyFill="1" applyAlignment="1" applyProtection="1">
      <alignment horizontal="center"/>
      <protection/>
    </xf>
    <xf numFmtId="0" fontId="78" fillId="33" borderId="0" xfId="0" applyFont="1" applyFill="1" applyAlignment="1" applyProtection="1">
      <alignment horizontal="center"/>
      <protection/>
    </xf>
    <xf numFmtId="9" fontId="78" fillId="33" borderId="0" xfId="0" applyNumberFormat="1" applyFont="1" applyFill="1" applyAlignment="1" applyProtection="1">
      <alignment horizontal="center"/>
      <protection/>
    </xf>
    <xf numFmtId="16" fontId="77" fillId="33" borderId="0" xfId="0" applyNumberFormat="1" applyFont="1" applyFill="1" applyAlignment="1" applyProtection="1">
      <alignment horizontal="center"/>
      <protection/>
    </xf>
    <xf numFmtId="0" fontId="79" fillId="33" borderId="0" xfId="0" applyFont="1" applyFill="1" applyAlignment="1" applyProtection="1">
      <alignment horizontal="center"/>
      <protection/>
    </xf>
    <xf numFmtId="0" fontId="4" fillId="37" borderId="0" xfId="0" applyFont="1" applyFill="1" applyAlignment="1" applyProtection="1">
      <alignment horizontal="center"/>
      <protection/>
    </xf>
    <xf numFmtId="0" fontId="0" fillId="34" borderId="0" xfId="0" applyFont="1" applyFill="1" applyAlignment="1" applyProtection="1">
      <alignment horizontal="center"/>
      <protection/>
    </xf>
    <xf numFmtId="0" fontId="0" fillId="34" borderId="0" xfId="0" applyFill="1" applyAlignment="1" applyProtection="1">
      <alignment horizontal="center"/>
      <protection/>
    </xf>
    <xf numFmtId="0" fontId="0" fillId="33" borderId="0" xfId="0" applyFill="1" applyAlignment="1" applyProtection="1">
      <alignment horizontal="center"/>
      <protection/>
    </xf>
    <xf numFmtId="49" fontId="0" fillId="37" borderId="0" xfId="0" applyNumberFormat="1" applyFont="1" applyFill="1" applyAlignment="1" applyProtection="1">
      <alignment horizontal="center"/>
      <protection/>
    </xf>
    <xf numFmtId="0" fontId="4" fillId="34" borderId="0" xfId="0" applyFont="1" applyFill="1" applyAlignment="1" applyProtection="1">
      <alignment horizontal="center"/>
      <protection/>
    </xf>
    <xf numFmtId="0" fontId="4" fillId="33" borderId="0" xfId="0" applyFont="1" applyFill="1" applyAlignment="1" applyProtection="1">
      <alignment horizontal="center"/>
      <protection/>
    </xf>
    <xf numFmtId="0" fontId="0" fillId="33" borderId="0" xfId="0" applyFont="1" applyFill="1" applyAlignment="1" applyProtection="1">
      <alignment horizontal="center"/>
      <protection/>
    </xf>
    <xf numFmtId="0" fontId="0" fillId="37" borderId="10" xfId="0" applyFont="1" applyFill="1" applyBorder="1" applyAlignment="1" applyProtection="1">
      <alignment horizontal="center"/>
      <protection/>
    </xf>
    <xf numFmtId="0" fontId="0" fillId="37" borderId="11" xfId="0" applyFont="1" applyFill="1" applyBorder="1" applyAlignment="1" applyProtection="1">
      <alignment horizontal="center"/>
      <protection/>
    </xf>
    <xf numFmtId="0" fontId="0" fillId="37" borderId="12" xfId="0" applyFont="1" applyFill="1" applyBorder="1" applyAlignment="1" applyProtection="1">
      <alignment horizontal="center"/>
      <protection/>
    </xf>
    <xf numFmtId="0" fontId="0" fillId="37" borderId="13" xfId="0" applyFont="1" applyFill="1" applyBorder="1" applyAlignment="1" applyProtection="1">
      <alignment horizontal="center"/>
      <protection/>
    </xf>
    <xf numFmtId="0" fontId="0" fillId="37" borderId="0" xfId="0" applyFont="1" applyFill="1" applyBorder="1" applyAlignment="1" applyProtection="1">
      <alignment horizontal="center"/>
      <protection/>
    </xf>
    <xf numFmtId="0" fontId="0" fillId="37" borderId="14" xfId="0" applyFont="1" applyFill="1" applyBorder="1" applyAlignment="1" applyProtection="1">
      <alignment horizontal="center"/>
      <protection/>
    </xf>
    <xf numFmtId="9" fontId="0" fillId="37" borderId="0" xfId="0" applyNumberFormat="1" applyFont="1" applyFill="1" applyBorder="1" applyAlignment="1" applyProtection="1">
      <alignment horizontal="center"/>
      <protection/>
    </xf>
    <xf numFmtId="0" fontId="0" fillId="37" borderId="15" xfId="0" applyFont="1" applyFill="1" applyBorder="1" applyAlignment="1" applyProtection="1">
      <alignment horizontal="center"/>
      <protection/>
    </xf>
    <xf numFmtId="0" fontId="0" fillId="37" borderId="16" xfId="0" applyFont="1" applyFill="1" applyBorder="1" applyAlignment="1" applyProtection="1">
      <alignment horizontal="center"/>
      <protection/>
    </xf>
    <xf numFmtId="0" fontId="0" fillId="37" borderId="17" xfId="0" applyFont="1" applyFill="1" applyBorder="1" applyAlignment="1" applyProtection="1">
      <alignment horizontal="center"/>
      <protection/>
    </xf>
    <xf numFmtId="0" fontId="0" fillId="33" borderId="11" xfId="0" applyFill="1" applyBorder="1" applyAlignment="1" applyProtection="1">
      <alignment horizontal="center"/>
      <protection/>
    </xf>
    <xf numFmtId="0" fontId="0" fillId="34" borderId="12" xfId="0" applyFill="1" applyBorder="1" applyAlignment="1" applyProtection="1">
      <alignment horizontal="center"/>
      <protection/>
    </xf>
    <xf numFmtId="0" fontId="80" fillId="34" borderId="0" xfId="0" applyFont="1" applyFill="1" applyAlignment="1">
      <alignment/>
    </xf>
    <xf numFmtId="0" fontId="80" fillId="34" borderId="0" xfId="0" applyFont="1" applyFill="1" applyAlignment="1" applyProtection="1">
      <alignment/>
      <protection locked="0"/>
    </xf>
    <xf numFmtId="0" fontId="0" fillId="34" borderId="0" xfId="0" applyFont="1" applyFill="1" applyAlignment="1">
      <alignment/>
    </xf>
    <xf numFmtId="0" fontId="0" fillId="34" borderId="0" xfId="0" applyFont="1" applyFill="1" applyAlignment="1" applyProtection="1">
      <alignment/>
      <protection locked="0"/>
    </xf>
    <xf numFmtId="0" fontId="80" fillId="34" borderId="0" xfId="0" applyFont="1" applyFill="1" applyAlignment="1" applyProtection="1">
      <alignment/>
      <protection/>
    </xf>
    <xf numFmtId="49" fontId="0" fillId="33" borderId="0" xfId="0" applyNumberFormat="1" applyFont="1" applyFill="1" applyAlignment="1">
      <alignment/>
    </xf>
    <xf numFmtId="49" fontId="0" fillId="33" borderId="0" xfId="0" applyNumberFormat="1" applyFont="1" applyFill="1" applyBorder="1" applyAlignment="1">
      <alignment/>
    </xf>
    <xf numFmtId="0" fontId="0" fillId="0" borderId="0" xfId="0" applyFill="1" applyBorder="1" applyAlignment="1" applyProtection="1">
      <alignment/>
      <protection/>
    </xf>
    <xf numFmtId="0" fontId="81" fillId="33" borderId="0" xfId="0" applyFont="1" applyFill="1" applyAlignment="1">
      <alignment/>
    </xf>
    <xf numFmtId="0" fontId="81" fillId="33" borderId="0" xfId="0" applyFont="1" applyFill="1" applyBorder="1" applyAlignment="1">
      <alignment/>
    </xf>
    <xf numFmtId="0" fontId="0" fillId="33" borderId="0" xfId="0" applyFont="1" applyFill="1" applyBorder="1" applyAlignment="1">
      <alignment/>
    </xf>
    <xf numFmtId="0" fontId="0" fillId="34" borderId="0" xfId="0" applyFill="1" applyAlignment="1">
      <alignment/>
    </xf>
    <xf numFmtId="0" fontId="0" fillId="34" borderId="0" xfId="0" applyFill="1" applyBorder="1" applyAlignment="1" applyProtection="1">
      <alignment/>
      <protection/>
    </xf>
    <xf numFmtId="0" fontId="82" fillId="34" borderId="0" xfId="0" applyFont="1" applyFill="1" applyAlignment="1" applyProtection="1">
      <alignment/>
      <protection locked="0"/>
    </xf>
    <xf numFmtId="0" fontId="5" fillId="33" borderId="0" xfId="0" applyFont="1" applyFill="1" applyBorder="1" applyAlignment="1" applyProtection="1">
      <alignment horizontal="center"/>
      <protection/>
    </xf>
    <xf numFmtId="0" fontId="83" fillId="33" borderId="0" xfId="0" applyFont="1" applyFill="1" applyAlignment="1">
      <alignment/>
    </xf>
    <xf numFmtId="0" fontId="35" fillId="38" borderId="0" xfId="0" applyFont="1" applyFill="1" applyAlignment="1">
      <alignment/>
    </xf>
    <xf numFmtId="0" fontId="35" fillId="38" borderId="0" xfId="0" applyFont="1" applyFill="1" applyBorder="1" applyAlignment="1">
      <alignment/>
    </xf>
    <xf numFmtId="0" fontId="35" fillId="38" borderId="0" xfId="0" applyFont="1" applyFill="1" applyBorder="1" applyAlignment="1">
      <alignment/>
    </xf>
    <xf numFmtId="49" fontId="35" fillId="38" borderId="0" xfId="0" applyNumberFormat="1" applyFont="1" applyFill="1" applyAlignment="1">
      <alignment horizontal="right"/>
    </xf>
    <xf numFmtId="49" fontId="36" fillId="38" borderId="0" xfId="53" applyNumberFormat="1" applyFont="1" applyFill="1" applyAlignment="1" applyProtection="1">
      <alignment horizontal="right"/>
      <protection/>
    </xf>
    <xf numFmtId="0" fontId="36" fillId="38" borderId="0" xfId="53" applyNumberFormat="1" applyFont="1" applyFill="1" applyBorder="1" applyAlignment="1" applyProtection="1">
      <alignment horizontal="right"/>
      <protection/>
    </xf>
    <xf numFmtId="0" fontId="35" fillId="38" borderId="11" xfId="0" applyFont="1" applyFill="1" applyBorder="1" applyAlignment="1">
      <alignment/>
    </xf>
    <xf numFmtId="0" fontId="35" fillId="38" borderId="11" xfId="0" applyFont="1" applyFill="1" applyBorder="1" applyAlignment="1">
      <alignment/>
    </xf>
    <xf numFmtId="0" fontId="36" fillId="38" borderId="11" xfId="53" applyNumberFormat="1" applyFont="1" applyFill="1" applyBorder="1" applyAlignment="1" applyProtection="1">
      <alignment horizontal="right"/>
      <protection/>
    </xf>
    <xf numFmtId="0" fontId="37" fillId="38" borderId="0" xfId="0" applyFont="1" applyFill="1" applyAlignment="1" applyProtection="1">
      <alignment/>
      <protection/>
    </xf>
    <xf numFmtId="0" fontId="37" fillId="36" borderId="0" xfId="0" applyFont="1" applyFill="1" applyAlignment="1" applyProtection="1">
      <alignment/>
      <protection/>
    </xf>
    <xf numFmtId="174" fontId="38" fillId="39" borderId="18" xfId="0" applyNumberFormat="1" applyFont="1" applyFill="1" applyBorder="1" applyAlignment="1" applyProtection="1">
      <alignment horizontal="center" vertical="center" wrapText="1"/>
      <protection/>
    </xf>
    <xf numFmtId="174" fontId="38" fillId="39" borderId="19" xfId="0" applyNumberFormat="1" applyFont="1" applyFill="1" applyBorder="1" applyAlignment="1" applyProtection="1">
      <alignment horizontal="center" vertical="center" wrapText="1"/>
      <protection/>
    </xf>
    <xf numFmtId="0" fontId="38" fillId="39" borderId="19" xfId="0" applyFont="1" applyFill="1" applyBorder="1" applyAlignment="1" applyProtection="1">
      <alignment horizontal="center" vertical="center" wrapText="1"/>
      <protection/>
    </xf>
    <xf numFmtId="0" fontId="38" fillId="39" borderId="20" xfId="0" applyFont="1" applyFill="1" applyBorder="1" applyAlignment="1" applyProtection="1">
      <alignment horizontal="center" vertical="center" wrapText="1"/>
      <protection/>
    </xf>
    <xf numFmtId="0" fontId="39" fillId="39" borderId="21" xfId="0" applyFont="1" applyFill="1" applyBorder="1" applyAlignment="1" applyProtection="1">
      <alignment horizontal="center"/>
      <protection/>
    </xf>
    <xf numFmtId="0" fontId="39" fillId="39" borderId="22" xfId="0" applyFont="1" applyFill="1" applyBorder="1" applyAlignment="1" applyProtection="1">
      <alignment horizontal="center"/>
      <protection/>
    </xf>
    <xf numFmtId="0" fontId="0" fillId="37" borderId="0" xfId="0" applyFill="1" applyBorder="1" applyAlignment="1" applyProtection="1">
      <alignment/>
      <protection/>
    </xf>
    <xf numFmtId="0" fontId="0" fillId="0" borderId="0" xfId="0" applyBorder="1" applyAlignment="1" applyProtection="1">
      <alignment/>
      <protection/>
    </xf>
    <xf numFmtId="0" fontId="76" fillId="38" borderId="0" xfId="0" applyFont="1" applyFill="1" applyAlignment="1">
      <alignment horizontal="left" vertical="center"/>
    </xf>
    <xf numFmtId="0" fontId="8" fillId="38" borderId="23" xfId="0" applyFont="1" applyFill="1" applyBorder="1" applyAlignment="1">
      <alignment vertical="center"/>
    </xf>
    <xf numFmtId="0" fontId="8" fillId="38" borderId="24" xfId="0" applyFont="1" applyFill="1" applyBorder="1" applyAlignment="1">
      <alignment vertical="center" wrapText="1"/>
    </xf>
    <xf numFmtId="0" fontId="8" fillId="38" borderId="25" xfId="0" applyFont="1" applyFill="1" applyBorder="1" applyAlignment="1">
      <alignment vertical="center" wrapText="1"/>
    </xf>
    <xf numFmtId="0" fontId="8" fillId="38" borderId="26" xfId="0" applyFont="1" applyFill="1" applyBorder="1" applyAlignment="1">
      <alignment vertical="center" wrapText="1"/>
    </xf>
    <xf numFmtId="0" fontId="8" fillId="38" borderId="25" xfId="0" applyFont="1" applyFill="1" applyBorder="1" applyAlignment="1">
      <alignment vertical="center"/>
    </xf>
    <xf numFmtId="0" fontId="8" fillId="38" borderId="27" xfId="0" applyFont="1" applyFill="1" applyBorder="1" applyAlignment="1">
      <alignment vertical="center" wrapText="1"/>
    </xf>
    <xf numFmtId="0" fontId="8" fillId="38" borderId="28" xfId="0" applyFont="1" applyFill="1" applyBorder="1" applyAlignment="1">
      <alignment vertical="center"/>
    </xf>
    <xf numFmtId="0" fontId="8" fillId="38" borderId="26" xfId="0" applyFont="1" applyFill="1" applyBorder="1" applyAlignment="1">
      <alignment horizontal="left" vertical="center" wrapText="1"/>
    </xf>
    <xf numFmtId="0" fontId="8" fillId="38" borderId="29" xfId="0" applyFont="1" applyFill="1" applyBorder="1" applyAlignment="1">
      <alignment vertical="center"/>
    </xf>
    <xf numFmtId="0" fontId="8" fillId="38" borderId="30" xfId="0" applyFont="1" applyFill="1" applyBorder="1" applyAlignment="1">
      <alignment horizontal="left" vertical="center" wrapText="1"/>
    </xf>
    <xf numFmtId="0" fontId="8" fillId="38" borderId="31" xfId="0" applyFont="1" applyFill="1" applyBorder="1" applyAlignment="1">
      <alignment vertical="center" wrapText="1"/>
    </xf>
    <xf numFmtId="0" fontId="9" fillId="38" borderId="0" xfId="0" applyFont="1" applyFill="1" applyAlignment="1" applyProtection="1">
      <alignment vertical="center"/>
      <protection/>
    </xf>
    <xf numFmtId="0" fontId="40" fillId="38" borderId="0" xfId="0" applyFont="1" applyFill="1" applyAlignment="1" applyProtection="1">
      <alignment vertical="center"/>
      <protection/>
    </xf>
    <xf numFmtId="0" fontId="8" fillId="38" borderId="32" xfId="0" applyFont="1" applyFill="1" applyBorder="1" applyAlignment="1" applyProtection="1">
      <alignment vertical="center"/>
      <protection/>
    </xf>
    <xf numFmtId="0" fontId="8" fillId="38" borderId="33" xfId="0" applyFont="1" applyFill="1" applyBorder="1" applyAlignment="1" applyProtection="1">
      <alignment horizontal="right" vertical="center"/>
      <protection/>
    </xf>
    <xf numFmtId="0" fontId="41" fillId="0" borderId="0" xfId="53" applyFont="1" applyAlignment="1" applyProtection="1">
      <alignment/>
      <protection/>
    </xf>
    <xf numFmtId="0" fontId="8" fillId="38" borderId="34" xfId="0" applyFont="1" applyFill="1" applyBorder="1" applyAlignment="1">
      <alignment vertical="center"/>
    </xf>
    <xf numFmtId="0" fontId="8" fillId="38" borderId="35" xfId="0" applyFont="1" applyFill="1" applyBorder="1" applyAlignment="1">
      <alignment vertical="center"/>
    </xf>
    <xf numFmtId="0" fontId="8" fillId="38" borderId="31" xfId="0" applyFont="1" applyFill="1" applyBorder="1" applyAlignment="1">
      <alignment vertical="center"/>
    </xf>
    <xf numFmtId="0" fontId="35" fillId="36" borderId="0" xfId="0" applyFont="1" applyFill="1" applyAlignment="1">
      <alignment/>
    </xf>
    <xf numFmtId="0" fontId="37" fillId="36" borderId="0" xfId="0" applyFont="1" applyFill="1" applyAlignment="1" applyProtection="1">
      <alignment horizontal="left" vertical="top"/>
      <protection/>
    </xf>
    <xf numFmtId="0" fontId="42" fillId="38" borderId="0" xfId="0" applyFont="1" applyFill="1" applyAlignment="1" applyProtection="1">
      <alignment/>
      <protection/>
    </xf>
    <xf numFmtId="0" fontId="9" fillId="38" borderId="0" xfId="0" applyFont="1" applyFill="1" applyAlignment="1">
      <alignment horizontal="right" vertical="center"/>
    </xf>
    <xf numFmtId="0" fontId="9" fillId="38" borderId="0" xfId="0" applyFont="1" applyFill="1" applyBorder="1" applyAlignment="1" applyProtection="1">
      <alignment horizontal="right" vertical="center" wrapText="1"/>
      <protection/>
    </xf>
    <xf numFmtId="0" fontId="8" fillId="38" borderId="0" xfId="0" applyFont="1" applyFill="1" applyBorder="1" applyAlignment="1" applyProtection="1">
      <alignment vertical="center" wrapText="1"/>
      <protection/>
    </xf>
    <xf numFmtId="0" fontId="9" fillId="36" borderId="0" xfId="0" applyFont="1" applyFill="1" applyAlignment="1">
      <alignment horizontal="right"/>
    </xf>
    <xf numFmtId="0" fontId="8" fillId="36" borderId="0" xfId="0" applyFont="1" applyFill="1" applyBorder="1" applyAlignment="1" applyProtection="1">
      <alignment horizontal="left" vertical="center"/>
      <protection/>
    </xf>
    <xf numFmtId="0" fontId="9" fillId="36" borderId="0" xfId="0" applyFont="1" applyFill="1" applyBorder="1" applyAlignment="1" applyProtection="1">
      <alignment vertical="center" wrapText="1"/>
      <protection/>
    </xf>
    <xf numFmtId="0" fontId="9" fillId="39" borderId="36" xfId="0" applyFont="1" applyFill="1" applyBorder="1" applyAlignment="1" applyProtection="1">
      <alignment horizontal="center" vertical="center" wrapText="1"/>
      <protection/>
    </xf>
    <xf numFmtId="0" fontId="9" fillId="39" borderId="37" xfId="0" applyFont="1" applyFill="1" applyBorder="1" applyAlignment="1" applyProtection="1">
      <alignment horizontal="center" vertical="center"/>
      <protection/>
    </xf>
    <xf numFmtId="174" fontId="8" fillId="38" borderId="38" xfId="0" applyNumberFormat="1" applyFont="1" applyFill="1" applyBorder="1" applyAlignment="1">
      <alignment horizontal="center" vertical="center" wrapText="1"/>
    </xf>
    <xf numFmtId="174" fontId="8" fillId="38" borderId="39" xfId="0" applyNumberFormat="1" applyFont="1" applyFill="1" applyBorder="1" applyAlignment="1">
      <alignment horizontal="center" vertical="center" wrapText="1"/>
    </xf>
    <xf numFmtId="0" fontId="8" fillId="38" borderId="39" xfId="0" applyFont="1" applyFill="1" applyBorder="1" applyAlignment="1">
      <alignment horizontal="center" vertical="center" wrapText="1"/>
    </xf>
    <xf numFmtId="0" fontId="8" fillId="38" borderId="40" xfId="0" applyFont="1" applyFill="1" applyBorder="1" applyAlignment="1">
      <alignment horizontal="center" vertical="center" wrapText="1"/>
    </xf>
    <xf numFmtId="0" fontId="9" fillId="34" borderId="0" xfId="0" applyFont="1" applyFill="1" applyAlignment="1" applyProtection="1">
      <alignment/>
      <protection/>
    </xf>
    <xf numFmtId="0" fontId="8" fillId="36" borderId="0" xfId="0" applyFont="1" applyFill="1" applyAlignment="1" applyProtection="1">
      <alignment/>
      <protection/>
    </xf>
    <xf numFmtId="0" fontId="8" fillId="36" borderId="0" xfId="0" applyFont="1" applyFill="1" applyBorder="1" applyAlignment="1" applyProtection="1">
      <alignment/>
      <protection/>
    </xf>
    <xf numFmtId="0" fontId="8" fillId="36" borderId="0" xfId="0" applyFont="1" applyFill="1" applyAlignment="1" applyProtection="1">
      <alignment horizontal="center"/>
      <protection/>
    </xf>
    <xf numFmtId="0" fontId="9" fillId="38" borderId="0" xfId="0" applyFont="1" applyFill="1" applyAlignment="1" applyProtection="1">
      <alignment horizontal="left" vertical="center"/>
      <protection/>
    </xf>
    <xf numFmtId="0" fontId="9" fillId="38" borderId="0" xfId="0" applyFont="1" applyFill="1" applyAlignment="1" applyProtection="1">
      <alignment horizontal="left"/>
      <protection/>
    </xf>
    <xf numFmtId="0" fontId="8" fillId="38" borderId="0" xfId="0" applyFont="1" applyFill="1" applyAlignment="1" applyProtection="1">
      <alignment/>
      <protection/>
    </xf>
    <xf numFmtId="0" fontId="9" fillId="36" borderId="0" xfId="0" applyFont="1" applyFill="1" applyAlignment="1" applyProtection="1">
      <alignment vertical="center"/>
      <protection/>
    </xf>
    <xf numFmtId="0" fontId="8" fillId="36" borderId="0" xfId="0" applyNumberFormat="1" applyFont="1" applyFill="1" applyAlignment="1" applyProtection="1">
      <alignment/>
      <protection/>
    </xf>
    <xf numFmtId="0" fontId="9" fillId="39" borderId="37" xfId="0" applyFont="1" applyFill="1" applyBorder="1" applyAlignment="1" applyProtection="1">
      <alignment horizontal="center" vertical="center" wrapText="1"/>
      <protection/>
    </xf>
    <xf numFmtId="0" fontId="9" fillId="39" borderId="41" xfId="0" applyFont="1" applyFill="1" applyBorder="1" applyAlignment="1" applyProtection="1">
      <alignment horizontal="center" vertical="center" wrapText="1"/>
      <protection/>
    </xf>
    <xf numFmtId="0" fontId="43" fillId="38" borderId="11" xfId="0" applyFont="1" applyFill="1" applyBorder="1" applyAlignment="1">
      <alignment/>
    </xf>
    <xf numFmtId="0" fontId="43" fillId="36" borderId="0" xfId="0" applyFont="1" applyFill="1" applyAlignment="1">
      <alignment/>
    </xf>
    <xf numFmtId="0" fontId="43" fillId="36" borderId="0" xfId="0" applyFont="1" applyFill="1" applyBorder="1" applyAlignment="1">
      <alignment/>
    </xf>
    <xf numFmtId="0" fontId="38" fillId="38" borderId="0" xfId="0" applyFont="1" applyFill="1" applyAlignment="1">
      <alignment/>
    </xf>
    <xf numFmtId="0" fontId="39" fillId="38" borderId="0" xfId="0" applyFont="1" applyFill="1" applyAlignment="1">
      <alignment horizontal="center" vertical="justify"/>
    </xf>
    <xf numFmtId="0" fontId="38" fillId="38" borderId="0" xfId="0" applyFont="1" applyFill="1" applyAlignment="1">
      <alignment vertical="justify" wrapText="1"/>
    </xf>
    <xf numFmtId="0" fontId="44" fillId="38" borderId="0" xfId="0" applyFont="1" applyFill="1" applyAlignment="1">
      <alignment/>
    </xf>
    <xf numFmtId="0" fontId="45" fillId="38" borderId="0" xfId="0" applyFont="1" applyFill="1" applyAlignment="1" applyProtection="1">
      <alignment/>
      <protection/>
    </xf>
    <xf numFmtId="0" fontId="40" fillId="38" borderId="0" xfId="0" applyNumberFormat="1" applyFont="1" applyFill="1" applyAlignment="1" applyProtection="1">
      <alignment/>
      <protection/>
    </xf>
    <xf numFmtId="0" fontId="45" fillId="0" borderId="0" xfId="0" applyFont="1" applyFill="1" applyAlignment="1">
      <alignment/>
    </xf>
    <xf numFmtId="0" fontId="40" fillId="36" borderId="0" xfId="0" applyFont="1" applyFill="1" applyAlignment="1" applyProtection="1">
      <alignment/>
      <protection/>
    </xf>
    <xf numFmtId="0" fontId="46" fillId="36" borderId="0" xfId="0" applyFont="1" applyFill="1" applyAlignment="1" applyProtection="1">
      <alignment/>
      <protection/>
    </xf>
    <xf numFmtId="0" fontId="38" fillId="38" borderId="0" xfId="0" applyFont="1" applyFill="1" applyAlignment="1" applyProtection="1">
      <alignment/>
      <protection/>
    </xf>
    <xf numFmtId="0" fontId="39" fillId="38" borderId="0" xfId="0" applyFont="1" applyFill="1" applyAlignment="1" applyProtection="1">
      <alignment horizontal="center" vertical="justify"/>
      <protection/>
    </xf>
    <xf numFmtId="0" fontId="38" fillId="38" borderId="0" xfId="0" applyFont="1" applyFill="1" applyAlignment="1" applyProtection="1">
      <alignment vertical="justify" wrapText="1"/>
      <protection/>
    </xf>
    <xf numFmtId="0" fontId="44" fillId="38" borderId="0" xfId="0" applyFont="1" applyFill="1" applyAlignment="1" applyProtection="1">
      <alignment/>
      <protection/>
    </xf>
    <xf numFmtId="0" fontId="39" fillId="38" borderId="0" xfId="0" applyFont="1" applyFill="1" applyBorder="1" applyAlignment="1" applyProtection="1">
      <alignment vertical="center" wrapText="1"/>
      <protection/>
    </xf>
    <xf numFmtId="0" fontId="35" fillId="38" borderId="0" xfId="0" applyFont="1" applyFill="1" applyBorder="1" applyAlignment="1" applyProtection="1">
      <alignment vertical="center" wrapText="1"/>
      <protection/>
    </xf>
    <xf numFmtId="49" fontId="39" fillId="36" borderId="0" xfId="0" applyNumberFormat="1" applyFont="1" applyFill="1" applyBorder="1" applyAlignment="1" applyProtection="1">
      <alignment horizontal="left"/>
      <protection locked="0"/>
    </xf>
    <xf numFmtId="0" fontId="38" fillId="36" borderId="0" xfId="0" applyFont="1" applyFill="1" applyBorder="1" applyAlignment="1">
      <alignment/>
    </xf>
    <xf numFmtId="0" fontId="47" fillId="36" borderId="0" xfId="0" applyFont="1" applyFill="1" applyBorder="1" applyAlignment="1">
      <alignment horizontal="left"/>
    </xf>
    <xf numFmtId="0" fontId="39" fillId="38" borderId="0" xfId="0" applyFont="1" applyFill="1" applyBorder="1" applyAlignment="1" applyProtection="1">
      <alignment horizontal="right" vertical="center" wrapText="1"/>
      <protection/>
    </xf>
    <xf numFmtId="49" fontId="38" fillId="36" borderId="0" xfId="0" applyNumberFormat="1" applyFont="1" applyFill="1" applyBorder="1" applyAlignment="1" applyProtection="1">
      <alignment horizontal="center" vertical="center"/>
      <protection locked="0"/>
    </xf>
    <xf numFmtId="0" fontId="38" fillId="0" borderId="0" xfId="0" applyFont="1" applyBorder="1" applyAlignment="1">
      <alignment horizontal="center" vertical="center"/>
    </xf>
    <xf numFmtId="0" fontId="38" fillId="36" borderId="0" xfId="0" applyFont="1" applyFill="1" applyAlignment="1">
      <alignment/>
    </xf>
    <xf numFmtId="0" fontId="84" fillId="38" borderId="0" xfId="0" applyFont="1" applyFill="1" applyBorder="1" applyAlignment="1" applyProtection="1">
      <alignment horizontal="left" wrapText="1"/>
      <protection/>
    </xf>
    <xf numFmtId="49" fontId="35" fillId="36" borderId="0" xfId="0" applyNumberFormat="1" applyFont="1" applyFill="1" applyBorder="1" applyAlignment="1" applyProtection="1">
      <alignment horizontal="left" vertical="center" wrapText="1"/>
      <protection/>
    </xf>
    <xf numFmtId="0" fontId="84" fillId="38" borderId="22" xfId="0" applyFont="1" applyFill="1" applyBorder="1" applyAlignment="1" applyProtection="1">
      <alignment horizontal="left" wrapText="1"/>
      <protection/>
    </xf>
    <xf numFmtId="0" fontId="39" fillId="39" borderId="42" xfId="0" applyFont="1" applyFill="1" applyBorder="1" applyAlignment="1" applyProtection="1">
      <alignment horizontal="center"/>
      <protection/>
    </xf>
    <xf numFmtId="0" fontId="44" fillId="38" borderId="0" xfId="0" applyFont="1" applyFill="1" applyBorder="1" applyAlignment="1" applyProtection="1">
      <alignment/>
      <protection/>
    </xf>
    <xf numFmtId="49" fontId="35" fillId="0" borderId="18" xfId="0" applyNumberFormat="1" applyFont="1" applyBorder="1" applyAlignment="1" applyProtection="1">
      <alignment vertical="center"/>
      <protection locked="0"/>
    </xf>
    <xf numFmtId="49" fontId="35" fillId="0" borderId="43" xfId="0" applyNumberFormat="1" applyFont="1" applyBorder="1" applyAlignment="1" applyProtection="1">
      <alignment horizontal="left" vertical="center"/>
      <protection locked="0"/>
    </xf>
    <xf numFmtId="49" fontId="35" fillId="0" borderId="15" xfId="0" applyNumberFormat="1" applyFont="1" applyBorder="1" applyAlignment="1" applyProtection="1">
      <alignment horizontal="left" vertical="center"/>
      <protection locked="0"/>
    </xf>
    <xf numFmtId="175" fontId="35" fillId="0" borderId="43" xfId="0" applyNumberFormat="1" applyFont="1" applyBorder="1" applyAlignment="1" applyProtection="1">
      <alignment horizontal="center" vertical="center"/>
      <protection locked="0"/>
    </xf>
    <xf numFmtId="175" fontId="35" fillId="0" borderId="44" xfId="0" applyNumberFormat="1" applyFont="1" applyBorder="1" applyAlignment="1" applyProtection="1">
      <alignment horizontal="center" vertical="center"/>
      <protection locked="0"/>
    </xf>
    <xf numFmtId="0" fontId="38" fillId="38" borderId="45" xfId="0" applyFont="1" applyFill="1" applyBorder="1" applyAlignment="1">
      <alignment/>
    </xf>
    <xf numFmtId="0" fontId="39" fillId="38" borderId="45" xfId="0" applyFont="1" applyFill="1" applyBorder="1" applyAlignment="1">
      <alignment horizontal="center" vertical="justify"/>
    </xf>
    <xf numFmtId="0" fontId="38" fillId="38" borderId="45" xfId="0" applyFont="1" applyFill="1" applyBorder="1" applyAlignment="1">
      <alignment vertical="justify" wrapText="1"/>
    </xf>
    <xf numFmtId="0" fontId="47" fillId="38" borderId="11" xfId="0" applyFont="1" applyFill="1" applyBorder="1" applyAlignment="1">
      <alignment/>
    </xf>
    <xf numFmtId="0" fontId="47" fillId="38" borderId="11" xfId="0" applyFont="1" applyFill="1" applyBorder="1" applyAlignment="1">
      <alignment/>
    </xf>
    <xf numFmtId="0" fontId="47" fillId="38" borderId="11" xfId="0" applyFont="1" applyFill="1" applyBorder="1" applyAlignment="1">
      <alignment vertical="justify" wrapText="1"/>
    </xf>
    <xf numFmtId="0" fontId="47" fillId="38" borderId="0" xfId="0" applyFont="1" applyFill="1" applyAlignment="1">
      <alignment/>
    </xf>
    <xf numFmtId="0" fontId="38" fillId="0" borderId="0" xfId="0" applyFont="1" applyFill="1" applyAlignment="1">
      <alignment/>
    </xf>
    <xf numFmtId="0" fontId="47" fillId="38" borderId="0" xfId="0" applyFont="1" applyFill="1" applyAlignment="1">
      <alignment/>
    </xf>
    <xf numFmtId="0" fontId="39" fillId="0" borderId="0" xfId="0" applyFont="1" applyFill="1" applyAlignment="1">
      <alignment horizontal="center" vertical="justify"/>
    </xf>
    <xf numFmtId="0" fontId="47" fillId="38" borderId="0" xfId="0" applyFont="1" applyFill="1" applyAlignment="1">
      <alignment vertical="justify" wrapText="1"/>
    </xf>
    <xf numFmtId="49" fontId="47" fillId="38" borderId="0" xfId="0" applyNumberFormat="1" applyFont="1" applyFill="1" applyAlignment="1">
      <alignment/>
    </xf>
    <xf numFmtId="0" fontId="38" fillId="36" borderId="0" xfId="0" applyFont="1" applyFill="1" applyAlignment="1">
      <alignment vertical="justify" wrapText="1"/>
    </xf>
    <xf numFmtId="0" fontId="44" fillId="36" borderId="0" xfId="0" applyFont="1" applyFill="1" applyAlignment="1">
      <alignment/>
    </xf>
    <xf numFmtId="0" fontId="9" fillId="39" borderId="46" xfId="0" applyFont="1" applyFill="1" applyBorder="1" applyAlignment="1" applyProtection="1">
      <alignment horizontal="center" vertical="center" wrapText="1"/>
      <protection/>
    </xf>
    <xf numFmtId="175" fontId="35" fillId="0" borderId="47" xfId="0" applyNumberFormat="1" applyFont="1" applyBorder="1" applyAlignment="1" applyProtection="1">
      <alignment horizontal="center" vertical="center"/>
      <protection locked="0"/>
    </xf>
    <xf numFmtId="1" fontId="49" fillId="0" borderId="15" xfId="0" applyNumberFormat="1" applyFont="1" applyBorder="1" applyAlignment="1" applyProtection="1">
      <alignment horizontal="center" vertical="center"/>
      <protection locked="0"/>
    </xf>
    <xf numFmtId="175" fontId="35" fillId="0" borderId="48" xfId="0" applyNumberFormat="1" applyFont="1" applyBorder="1" applyAlignment="1" applyProtection="1">
      <alignment horizontal="center" vertical="center"/>
      <protection locked="0"/>
    </xf>
    <xf numFmtId="0" fontId="38" fillId="34" borderId="0" xfId="0" applyFont="1" applyFill="1" applyAlignment="1" applyProtection="1">
      <alignment/>
      <protection/>
    </xf>
    <xf numFmtId="0" fontId="38" fillId="34" borderId="0" xfId="0" applyFont="1" applyFill="1" applyBorder="1" applyAlignment="1" applyProtection="1">
      <alignment/>
      <protection/>
    </xf>
    <xf numFmtId="0" fontId="38" fillId="36" borderId="0" xfId="0" applyFont="1" applyFill="1" applyAlignment="1" applyProtection="1">
      <alignment/>
      <protection/>
    </xf>
    <xf numFmtId="0" fontId="42" fillId="36" borderId="0" xfId="0" applyFont="1" applyFill="1" applyAlignment="1" applyProtection="1">
      <alignment/>
      <protection/>
    </xf>
    <xf numFmtId="0" fontId="42" fillId="36" borderId="0" xfId="0" applyFont="1" applyFill="1" applyBorder="1" applyAlignment="1" applyProtection="1">
      <alignment/>
      <protection/>
    </xf>
    <xf numFmtId="0" fontId="42" fillId="36" borderId="0" xfId="0" applyFont="1" applyFill="1" applyAlignment="1" applyProtection="1">
      <alignment horizontal="center"/>
      <protection/>
    </xf>
    <xf numFmtId="0" fontId="42" fillId="36" borderId="0" xfId="0" applyFont="1" applyFill="1" applyAlignment="1" applyProtection="1">
      <alignment/>
      <protection/>
    </xf>
    <xf numFmtId="0" fontId="37" fillId="36" borderId="0" xfId="0" applyFont="1" applyFill="1" applyAlignment="1" applyProtection="1">
      <alignment/>
      <protection/>
    </xf>
    <xf numFmtId="0" fontId="38" fillId="36" borderId="0" xfId="0" applyFont="1" applyFill="1" applyAlignment="1" applyProtection="1">
      <alignment/>
      <protection/>
    </xf>
    <xf numFmtId="0" fontId="8" fillId="36" borderId="0" xfId="0" applyFont="1" applyFill="1" applyAlignment="1" applyProtection="1">
      <alignment/>
      <protection/>
    </xf>
    <xf numFmtId="0" fontId="8" fillId="36" borderId="0" xfId="0" applyFont="1" applyFill="1" applyBorder="1" applyAlignment="1" applyProtection="1">
      <alignment/>
      <protection/>
    </xf>
    <xf numFmtId="0" fontId="35" fillId="36" borderId="0" xfId="0" applyFont="1" applyFill="1" applyAlignment="1" applyProtection="1">
      <alignment/>
      <protection/>
    </xf>
    <xf numFmtId="0" fontId="38" fillId="39" borderId="49" xfId="0" applyFont="1" applyFill="1" applyBorder="1" applyAlignment="1" applyProtection="1">
      <alignment wrapText="1"/>
      <protection/>
    </xf>
    <xf numFmtId="0" fontId="38" fillId="35" borderId="50" xfId="0" applyFont="1" applyFill="1" applyBorder="1" applyAlignment="1" applyProtection="1">
      <alignment wrapText="1"/>
      <protection/>
    </xf>
    <xf numFmtId="0" fontId="38" fillId="35" borderId="0" xfId="0" applyFont="1" applyFill="1" applyBorder="1" applyAlignment="1" applyProtection="1">
      <alignment wrapText="1"/>
      <protection/>
    </xf>
    <xf numFmtId="0" fontId="35" fillId="35" borderId="51" xfId="0" applyFont="1" applyFill="1" applyBorder="1" applyAlignment="1" applyProtection="1">
      <alignment horizontal="center"/>
      <protection/>
    </xf>
    <xf numFmtId="0" fontId="35" fillId="35" borderId="51" xfId="0" applyFont="1" applyFill="1" applyBorder="1" applyAlignment="1" applyProtection="1">
      <alignment horizontal="center" wrapText="1"/>
      <protection/>
    </xf>
    <xf numFmtId="0" fontId="35" fillId="35" borderId="52" xfId="0" applyFont="1" applyFill="1" applyBorder="1" applyAlignment="1" applyProtection="1">
      <alignment horizontal="center" wrapText="1"/>
      <protection/>
    </xf>
    <xf numFmtId="0" fontId="35" fillId="35" borderId="50" xfId="0" applyFont="1" applyFill="1" applyBorder="1" applyAlignment="1" applyProtection="1">
      <alignment horizontal="center"/>
      <protection/>
    </xf>
    <xf numFmtId="0" fontId="43" fillId="36" borderId="53" xfId="0" applyFont="1" applyFill="1" applyBorder="1" applyAlignment="1" applyProtection="1">
      <alignment horizontal="center" vertical="center"/>
      <protection locked="0"/>
    </xf>
    <xf numFmtId="0" fontId="43" fillId="36" borderId="54" xfId="0" applyFont="1" applyFill="1" applyBorder="1" applyAlignment="1" applyProtection="1">
      <alignment horizontal="center" vertical="center"/>
      <protection locked="0"/>
    </xf>
    <xf numFmtId="0" fontId="43" fillId="36" borderId="55" xfId="0" applyFont="1" applyFill="1" applyBorder="1" applyAlignment="1" applyProtection="1">
      <alignment horizontal="center" vertical="center"/>
      <protection locked="0"/>
    </xf>
    <xf numFmtId="0" fontId="43" fillId="36" borderId="56" xfId="0" applyFont="1" applyFill="1" applyBorder="1" applyAlignment="1" applyProtection="1">
      <alignment horizontal="center" vertical="center" wrapText="1"/>
      <protection/>
    </xf>
    <xf numFmtId="0" fontId="43" fillId="36" borderId="57" xfId="0" applyFont="1" applyFill="1" applyBorder="1" applyAlignment="1" applyProtection="1">
      <alignment horizontal="center" vertical="center"/>
      <protection locked="0"/>
    </xf>
    <xf numFmtId="0" fontId="38" fillId="36" borderId="45" xfId="0" applyFont="1" applyFill="1" applyBorder="1" applyAlignment="1" applyProtection="1">
      <alignment/>
      <protection/>
    </xf>
    <xf numFmtId="0" fontId="38" fillId="36" borderId="0" xfId="0" applyFont="1" applyFill="1" applyBorder="1" applyAlignment="1" applyProtection="1">
      <alignment/>
      <protection/>
    </xf>
    <xf numFmtId="0" fontId="38" fillId="38" borderId="0" xfId="0" applyFont="1" applyFill="1" applyBorder="1" applyAlignment="1" applyProtection="1">
      <alignment/>
      <protection/>
    </xf>
    <xf numFmtId="0" fontId="38" fillId="0" borderId="0" xfId="0" applyFont="1" applyAlignment="1">
      <alignment/>
    </xf>
    <xf numFmtId="0" fontId="38" fillId="38" borderId="0" xfId="0" applyFont="1" applyFill="1" applyAlignment="1">
      <alignment vertical="center"/>
    </xf>
    <xf numFmtId="49" fontId="38" fillId="38" borderId="0" xfId="0" applyNumberFormat="1" applyFont="1" applyFill="1" applyAlignment="1">
      <alignment vertical="center"/>
    </xf>
    <xf numFmtId="49" fontId="38" fillId="38" borderId="0" xfId="0" applyNumberFormat="1" applyFont="1" applyFill="1" applyAlignment="1" applyProtection="1">
      <alignment/>
      <protection/>
    </xf>
    <xf numFmtId="0" fontId="38" fillId="38" borderId="0" xfId="0" applyFont="1" applyFill="1" applyAlignment="1">
      <alignment horizontal="left" vertical="center"/>
    </xf>
    <xf numFmtId="49" fontId="50" fillId="38" borderId="0" xfId="0" applyNumberFormat="1" applyFont="1" applyFill="1" applyAlignment="1" applyProtection="1">
      <alignment/>
      <protection/>
    </xf>
    <xf numFmtId="0" fontId="38" fillId="38" borderId="0" xfId="0" applyFont="1" applyFill="1" applyAlignment="1">
      <alignment/>
    </xf>
    <xf numFmtId="49" fontId="8" fillId="38" borderId="35" xfId="0" applyNumberFormat="1" applyFont="1" applyFill="1" applyBorder="1" applyAlignment="1" applyProtection="1">
      <alignment vertical="center" wrapText="1"/>
      <protection locked="0"/>
    </xf>
    <xf numFmtId="49" fontId="38" fillId="38" borderId="0" xfId="0" applyNumberFormat="1" applyFont="1" applyFill="1" applyBorder="1" applyAlignment="1" applyProtection="1">
      <alignment wrapText="1"/>
      <protection/>
    </xf>
    <xf numFmtId="49" fontId="8" fillId="38" borderId="26" xfId="0" applyNumberFormat="1" applyFont="1" applyFill="1" applyBorder="1" applyAlignment="1" applyProtection="1">
      <alignment vertical="center" wrapText="1"/>
      <protection locked="0"/>
    </xf>
    <xf numFmtId="49" fontId="8" fillId="38" borderId="58" xfId="0" applyNumberFormat="1" applyFont="1" applyFill="1" applyBorder="1" applyAlignment="1" applyProtection="1">
      <alignment vertical="center" wrapText="1"/>
      <protection locked="0"/>
    </xf>
    <xf numFmtId="0" fontId="38" fillId="38" borderId="0" xfId="0" applyFont="1" applyFill="1" applyAlignment="1" applyProtection="1">
      <alignment/>
      <protection/>
    </xf>
    <xf numFmtId="0" fontId="51" fillId="38" borderId="0" xfId="0" applyFont="1" applyFill="1" applyAlignment="1" applyProtection="1">
      <alignment vertical="center"/>
      <protection/>
    </xf>
    <xf numFmtId="0" fontId="38" fillId="38" borderId="0" xfId="0" applyFont="1" applyFill="1" applyAlignment="1" applyProtection="1">
      <alignment vertical="center"/>
      <protection/>
    </xf>
    <xf numFmtId="49" fontId="51" fillId="38" borderId="0" xfId="0" applyNumberFormat="1" applyFont="1" applyFill="1" applyAlignment="1" applyProtection="1">
      <alignment vertical="center"/>
      <protection/>
    </xf>
    <xf numFmtId="49" fontId="51" fillId="38" borderId="0" xfId="0" applyNumberFormat="1" applyFont="1" applyFill="1" applyAlignment="1" applyProtection="1">
      <alignment/>
      <protection/>
    </xf>
    <xf numFmtId="49" fontId="8" fillId="38" borderId="30" xfId="0" applyNumberFormat="1" applyFont="1" applyFill="1" applyBorder="1" applyAlignment="1" applyProtection="1">
      <alignment vertical="center" wrapText="1"/>
      <protection locked="0"/>
    </xf>
    <xf numFmtId="0" fontId="38" fillId="38" borderId="0" xfId="0" applyFont="1" applyFill="1" applyBorder="1" applyAlignment="1" applyProtection="1">
      <alignment vertical="center"/>
      <protection/>
    </xf>
    <xf numFmtId="49" fontId="38" fillId="38" borderId="0" xfId="0" applyNumberFormat="1" applyFont="1" applyFill="1" applyBorder="1" applyAlignment="1" applyProtection="1">
      <alignment horizontal="left" vertical="center" wrapText="1"/>
      <protection/>
    </xf>
    <xf numFmtId="0" fontId="38" fillId="38" borderId="0" xfId="0" applyFont="1" applyFill="1" applyBorder="1" applyAlignment="1" applyProtection="1">
      <alignment vertical="center" wrapText="1"/>
      <protection/>
    </xf>
    <xf numFmtId="49" fontId="38" fillId="38" borderId="0" xfId="0" applyNumberFormat="1" applyFont="1" applyFill="1" applyBorder="1" applyAlignment="1" applyProtection="1">
      <alignment vertical="center" wrapText="1"/>
      <protection/>
    </xf>
    <xf numFmtId="0" fontId="50" fillId="38" borderId="0" xfId="0" applyFont="1" applyFill="1" applyAlignment="1" applyProtection="1">
      <alignment vertical="center"/>
      <protection/>
    </xf>
    <xf numFmtId="49" fontId="50" fillId="38" borderId="0" xfId="0" applyNumberFormat="1" applyFont="1" applyFill="1" applyAlignment="1" applyProtection="1">
      <alignment vertical="center"/>
      <protection/>
    </xf>
    <xf numFmtId="49" fontId="8" fillId="38" borderId="24" xfId="0" applyNumberFormat="1" applyFont="1" applyFill="1" applyBorder="1" applyAlignment="1" applyProtection="1">
      <alignment vertical="center" wrapText="1"/>
      <protection locked="0"/>
    </xf>
    <xf numFmtId="0" fontId="8" fillId="38" borderId="0" xfId="0" applyFont="1" applyFill="1" applyBorder="1" applyAlignment="1" applyProtection="1">
      <alignment vertical="center"/>
      <protection locked="0"/>
    </xf>
    <xf numFmtId="49" fontId="38" fillId="38" borderId="0" xfId="0" applyNumberFormat="1" applyFont="1" applyFill="1" applyAlignment="1" applyProtection="1">
      <alignment vertical="center"/>
      <protection/>
    </xf>
    <xf numFmtId="0" fontId="8" fillId="38" borderId="33" xfId="0" applyFont="1" applyFill="1" applyBorder="1" applyAlignment="1" applyProtection="1">
      <alignment vertical="center"/>
      <protection/>
    </xf>
    <xf numFmtId="49" fontId="8" fillId="38" borderId="59" xfId="0" applyNumberFormat="1" applyFont="1" applyFill="1" applyBorder="1" applyAlignment="1" applyProtection="1">
      <alignment vertical="center"/>
      <protection/>
    </xf>
    <xf numFmtId="49" fontId="38" fillId="38" borderId="0" xfId="0" applyNumberFormat="1" applyFont="1" applyFill="1" applyAlignment="1" applyProtection="1">
      <alignment/>
      <protection/>
    </xf>
    <xf numFmtId="0" fontId="38" fillId="38" borderId="0" xfId="0" applyFont="1" applyFill="1" applyBorder="1" applyAlignment="1" applyProtection="1">
      <alignment horizontal="right" vertical="center"/>
      <protection/>
    </xf>
    <xf numFmtId="0" fontId="52" fillId="38" borderId="0" xfId="53" applyFont="1" applyFill="1" applyBorder="1" applyAlignment="1" applyProtection="1">
      <alignment vertical="center"/>
      <protection/>
    </xf>
    <xf numFmtId="49" fontId="38" fillId="38" borderId="0" xfId="0" applyNumberFormat="1" applyFont="1" applyFill="1" applyBorder="1" applyAlignment="1" applyProtection="1">
      <alignment vertical="center"/>
      <protection/>
    </xf>
    <xf numFmtId="0" fontId="8" fillId="38" borderId="35" xfId="0" applyFont="1" applyFill="1" applyBorder="1" applyAlignment="1" applyProtection="1">
      <alignment vertical="center"/>
      <protection locked="0"/>
    </xf>
    <xf numFmtId="0" fontId="8" fillId="38" borderId="31" xfId="0" applyFont="1" applyFill="1" applyBorder="1" applyAlignment="1" applyProtection="1">
      <alignment horizontal="left" vertical="center"/>
      <protection locked="0"/>
    </xf>
    <xf numFmtId="0" fontId="38" fillId="38" borderId="0" xfId="0" applyFont="1" applyFill="1" applyBorder="1" applyAlignment="1" applyProtection="1">
      <alignment horizontal="left" vertical="center"/>
      <protection/>
    </xf>
    <xf numFmtId="175" fontId="38" fillId="38" borderId="0" xfId="0" applyNumberFormat="1" applyFont="1" applyFill="1" applyBorder="1" applyAlignment="1" applyProtection="1">
      <alignment horizontal="left" vertical="center"/>
      <protection/>
    </xf>
    <xf numFmtId="0" fontId="38" fillId="38" borderId="0" xfId="0" applyFont="1" applyFill="1" applyBorder="1" applyAlignment="1" applyProtection="1">
      <alignment horizontal="center"/>
      <protection/>
    </xf>
    <xf numFmtId="0" fontId="38" fillId="38" borderId="0" xfId="0" applyFont="1" applyFill="1" applyBorder="1" applyAlignment="1">
      <alignment/>
    </xf>
    <xf numFmtId="0" fontId="38" fillId="38" borderId="11" xfId="0" applyFont="1" applyFill="1" applyBorder="1" applyAlignment="1">
      <alignment/>
    </xf>
    <xf numFmtId="49" fontId="53" fillId="38" borderId="11" xfId="0" applyNumberFormat="1" applyFont="1" applyFill="1" applyBorder="1" applyAlignment="1">
      <alignment/>
    </xf>
    <xf numFmtId="49" fontId="53" fillId="38" borderId="0" xfId="0" applyNumberFormat="1" applyFont="1" applyFill="1" applyBorder="1" applyAlignment="1">
      <alignment/>
    </xf>
    <xf numFmtId="0" fontId="47" fillId="38" borderId="0" xfId="0" applyFont="1" applyFill="1" applyBorder="1" applyAlignment="1">
      <alignment/>
    </xf>
    <xf numFmtId="0" fontId="54" fillId="38" borderId="0" xfId="53" applyNumberFormat="1" applyFont="1" applyFill="1" applyBorder="1" applyAlignment="1" applyProtection="1">
      <alignment/>
      <protection/>
    </xf>
    <xf numFmtId="49" fontId="54" fillId="38" borderId="0" xfId="53" applyNumberFormat="1" applyFont="1" applyFill="1" applyAlignment="1" applyProtection="1">
      <alignment/>
      <protection/>
    </xf>
    <xf numFmtId="49" fontId="52" fillId="38" borderId="0" xfId="53" applyNumberFormat="1" applyFont="1" applyFill="1" applyAlignment="1" applyProtection="1">
      <alignment/>
      <protection/>
    </xf>
    <xf numFmtId="0" fontId="9" fillId="39" borderId="37" xfId="0" applyFont="1" applyFill="1" applyBorder="1" applyAlignment="1" applyProtection="1">
      <alignment horizontal="center" vertical="center" wrapText="1"/>
      <protection/>
    </xf>
    <xf numFmtId="0" fontId="0" fillId="4" borderId="0" xfId="0" applyFill="1" applyAlignment="1">
      <alignment/>
    </xf>
    <xf numFmtId="0" fontId="38" fillId="38" borderId="27" xfId="0" applyFont="1" applyFill="1" applyBorder="1" applyAlignment="1">
      <alignment vertical="center" wrapText="1"/>
    </xf>
    <xf numFmtId="49" fontId="38" fillId="38" borderId="35" xfId="0" applyNumberFormat="1" applyFont="1" applyFill="1" applyBorder="1" applyAlignment="1" applyProtection="1">
      <alignment vertical="center" wrapText="1"/>
      <protection locked="0"/>
    </xf>
    <xf numFmtId="49" fontId="9" fillId="36" borderId="0" xfId="0" applyNumberFormat="1" applyFont="1" applyFill="1" applyBorder="1" applyAlignment="1" applyProtection="1">
      <alignment horizontal="left" vertical="center"/>
      <protection/>
    </xf>
    <xf numFmtId="1" fontId="9" fillId="36" borderId="0" xfId="0" applyNumberFormat="1" applyFont="1" applyFill="1" applyBorder="1" applyAlignment="1" applyProtection="1">
      <alignment horizontal="center"/>
      <protection/>
    </xf>
    <xf numFmtId="0" fontId="38" fillId="38" borderId="10" xfId="0" applyFont="1" applyFill="1" applyBorder="1" applyAlignment="1" applyProtection="1">
      <alignment horizontal="left" vertical="top" wrapText="1"/>
      <protection locked="0"/>
    </xf>
    <xf numFmtId="0" fontId="38" fillId="38" borderId="11" xfId="0" applyFont="1" applyFill="1" applyBorder="1" applyAlignment="1" applyProtection="1">
      <alignment horizontal="left" vertical="top" wrapText="1"/>
      <protection locked="0"/>
    </xf>
    <xf numFmtId="0" fontId="38" fillId="38" borderId="12" xfId="0" applyFont="1" applyFill="1" applyBorder="1" applyAlignment="1" applyProtection="1">
      <alignment horizontal="left" vertical="top" wrapText="1"/>
      <protection locked="0"/>
    </xf>
    <xf numFmtId="0" fontId="38" fillId="38" borderId="13" xfId="0" applyFont="1" applyFill="1" applyBorder="1" applyAlignment="1" applyProtection="1">
      <alignment horizontal="left" vertical="top" wrapText="1"/>
      <protection locked="0"/>
    </xf>
    <xf numFmtId="0" fontId="38" fillId="38" borderId="0" xfId="0" applyFont="1" applyFill="1" applyBorder="1" applyAlignment="1" applyProtection="1">
      <alignment horizontal="left" vertical="top" wrapText="1"/>
      <protection locked="0"/>
    </xf>
    <xf numFmtId="0" fontId="38" fillId="38" borderId="14" xfId="0" applyFont="1" applyFill="1" applyBorder="1" applyAlignment="1" applyProtection="1">
      <alignment horizontal="left" vertical="top" wrapText="1"/>
      <protection locked="0"/>
    </xf>
    <xf numFmtId="0" fontId="38" fillId="38" borderId="15" xfId="0" applyFont="1" applyFill="1" applyBorder="1" applyAlignment="1" applyProtection="1">
      <alignment horizontal="left" vertical="top" wrapText="1"/>
      <protection locked="0"/>
    </xf>
    <xf numFmtId="0" fontId="38" fillId="38" borderId="16" xfId="0" applyFont="1" applyFill="1" applyBorder="1" applyAlignment="1" applyProtection="1">
      <alignment horizontal="left" vertical="top" wrapText="1"/>
      <protection locked="0"/>
    </xf>
    <xf numFmtId="0" fontId="38" fillId="38" borderId="17" xfId="0" applyFont="1" applyFill="1" applyBorder="1" applyAlignment="1" applyProtection="1">
      <alignment horizontal="left" vertical="top" wrapText="1"/>
      <protection locked="0"/>
    </xf>
    <xf numFmtId="0" fontId="40" fillId="38" borderId="0" xfId="0" applyFont="1" applyFill="1" applyBorder="1" applyAlignment="1" applyProtection="1">
      <alignment vertical="center"/>
      <protection/>
    </xf>
    <xf numFmtId="0" fontId="45" fillId="38" borderId="0" xfId="0" applyFont="1" applyFill="1" applyBorder="1" applyAlignment="1" applyProtection="1">
      <alignment vertical="center"/>
      <protection/>
    </xf>
    <xf numFmtId="49" fontId="8" fillId="38" borderId="24" xfId="0" applyNumberFormat="1" applyFont="1" applyFill="1" applyBorder="1" applyAlignment="1" applyProtection="1">
      <alignment vertical="center" wrapText="1"/>
      <protection locked="0"/>
    </xf>
    <xf numFmtId="49" fontId="8" fillId="38" borderId="60" xfId="0" applyNumberFormat="1" applyFont="1" applyFill="1" applyBorder="1" applyAlignment="1" applyProtection="1">
      <alignment vertical="center" wrapText="1"/>
      <protection locked="0"/>
    </xf>
    <xf numFmtId="49" fontId="8" fillId="38" borderId="61" xfId="0" applyNumberFormat="1" applyFont="1" applyFill="1" applyBorder="1" applyAlignment="1" applyProtection="1">
      <alignment vertical="center" wrapText="1"/>
      <protection locked="0"/>
    </xf>
    <xf numFmtId="49" fontId="41" fillId="38" borderId="26" xfId="53" applyNumberFormat="1" applyFont="1" applyFill="1" applyBorder="1" applyAlignment="1" applyProtection="1">
      <alignment vertical="center" wrapText="1"/>
      <protection locked="0"/>
    </xf>
    <xf numFmtId="49" fontId="8" fillId="38" borderId="53" xfId="0" applyNumberFormat="1" applyFont="1" applyFill="1" applyBorder="1" applyAlignment="1" applyProtection="1">
      <alignment vertical="center" wrapText="1"/>
      <protection locked="0"/>
    </xf>
    <xf numFmtId="49" fontId="8" fillId="38" borderId="62" xfId="0" applyNumberFormat="1" applyFont="1" applyFill="1" applyBorder="1" applyAlignment="1" applyProtection="1">
      <alignment vertical="center" wrapText="1"/>
      <protection locked="0"/>
    </xf>
    <xf numFmtId="49" fontId="8" fillId="38" borderId="26" xfId="0" applyNumberFormat="1" applyFont="1" applyFill="1" applyBorder="1" applyAlignment="1" applyProtection="1">
      <alignment vertical="center" wrapText="1"/>
      <protection locked="0"/>
    </xf>
    <xf numFmtId="0" fontId="40" fillId="38" borderId="0" xfId="0" applyFont="1" applyFill="1" applyBorder="1" applyAlignment="1">
      <alignment vertical="center"/>
    </xf>
    <xf numFmtId="0" fontId="45" fillId="38" borderId="0" xfId="0" applyFont="1" applyFill="1" applyBorder="1" applyAlignment="1">
      <alignment vertical="center"/>
    </xf>
    <xf numFmtId="0" fontId="38" fillId="38" borderId="0" xfId="0" applyFont="1" applyFill="1" applyBorder="1" applyAlignment="1" applyProtection="1">
      <alignment horizontal="center" vertical="center"/>
      <protection/>
    </xf>
    <xf numFmtId="0" fontId="8" fillId="38" borderId="35" xfId="0" applyNumberFormat="1" applyFont="1" applyFill="1" applyBorder="1" applyAlignment="1" applyProtection="1">
      <alignment horizontal="left" vertical="center"/>
      <protection locked="0"/>
    </xf>
    <xf numFmtId="0" fontId="8" fillId="38" borderId="63" xfId="0" applyNumberFormat="1" applyFont="1" applyFill="1" applyBorder="1" applyAlignment="1" applyProtection="1">
      <alignment horizontal="left" vertical="center"/>
      <protection locked="0"/>
    </xf>
    <xf numFmtId="175" fontId="8" fillId="38" borderId="30" xfId="0" applyNumberFormat="1" applyFont="1" applyFill="1" applyBorder="1" applyAlignment="1" applyProtection="1">
      <alignment horizontal="left" vertical="center"/>
      <protection locked="0"/>
    </xf>
    <xf numFmtId="175" fontId="8" fillId="38" borderId="64" xfId="0" applyNumberFormat="1" applyFont="1" applyFill="1" applyBorder="1" applyAlignment="1" applyProtection="1">
      <alignment horizontal="left" vertical="center"/>
      <protection locked="0"/>
    </xf>
    <xf numFmtId="175" fontId="8" fillId="38" borderId="65" xfId="0" applyNumberFormat="1" applyFont="1" applyFill="1" applyBorder="1" applyAlignment="1" applyProtection="1">
      <alignment horizontal="left" vertical="center"/>
      <protection locked="0"/>
    </xf>
    <xf numFmtId="49" fontId="8" fillId="38" borderId="26" xfId="0" applyNumberFormat="1" applyFont="1" applyFill="1" applyBorder="1" applyAlignment="1" applyProtection="1">
      <alignment horizontal="left" vertical="center" wrapText="1"/>
      <protection locked="0"/>
    </xf>
    <xf numFmtId="49" fontId="8" fillId="38" borderId="53" xfId="0" applyNumberFormat="1" applyFont="1" applyFill="1" applyBorder="1" applyAlignment="1" applyProtection="1">
      <alignment horizontal="left" vertical="center" wrapText="1"/>
      <protection locked="0"/>
    </xf>
    <xf numFmtId="49" fontId="8" fillId="38" borderId="62" xfId="0" applyNumberFormat="1" applyFont="1" applyFill="1" applyBorder="1" applyAlignment="1" applyProtection="1">
      <alignment horizontal="left" vertical="center" wrapText="1"/>
      <protection locked="0"/>
    </xf>
    <xf numFmtId="49" fontId="8" fillId="38" borderId="58" xfId="0" applyNumberFormat="1" applyFont="1" applyFill="1" applyBorder="1" applyAlignment="1" applyProtection="1">
      <alignment vertical="center" wrapText="1"/>
      <protection locked="0"/>
    </xf>
    <xf numFmtId="49" fontId="8" fillId="38" borderId="66" xfId="0" applyNumberFormat="1" applyFont="1" applyFill="1" applyBorder="1" applyAlignment="1" applyProtection="1">
      <alignment vertical="center" wrapText="1"/>
      <protection locked="0"/>
    </xf>
    <xf numFmtId="49" fontId="8" fillId="38" borderId="67" xfId="0" applyNumberFormat="1" applyFont="1" applyFill="1" applyBorder="1" applyAlignment="1" applyProtection="1">
      <alignment vertical="center" wrapText="1"/>
      <protection locked="0"/>
    </xf>
    <xf numFmtId="0" fontId="40" fillId="38" borderId="16" xfId="0" applyFont="1" applyFill="1" applyBorder="1" applyAlignment="1" applyProtection="1">
      <alignment horizontal="left" vertical="center"/>
      <protection/>
    </xf>
    <xf numFmtId="0" fontId="37" fillId="38" borderId="0" xfId="0" applyFont="1" applyFill="1" applyAlignment="1">
      <alignment horizontal="left" vertical="top"/>
    </xf>
    <xf numFmtId="49" fontId="8" fillId="38" borderId="24" xfId="0" applyNumberFormat="1" applyFont="1" applyFill="1" applyBorder="1" applyAlignment="1" applyProtection="1">
      <alignment horizontal="left" vertical="center" wrapText="1"/>
      <protection locked="0"/>
    </xf>
    <xf numFmtId="49" fontId="8" fillId="38" borderId="60" xfId="0" applyNumberFormat="1" applyFont="1" applyFill="1" applyBorder="1" applyAlignment="1" applyProtection="1">
      <alignment horizontal="left" vertical="center" wrapText="1"/>
      <protection locked="0"/>
    </xf>
    <xf numFmtId="49" fontId="8" fillId="38" borderId="61" xfId="0" applyNumberFormat="1" applyFont="1" applyFill="1" applyBorder="1" applyAlignment="1" applyProtection="1">
      <alignment horizontal="left" vertical="center" wrapText="1"/>
      <protection locked="0"/>
    </xf>
    <xf numFmtId="0" fontId="41" fillId="0" borderId="26" xfId="53" applyFont="1" applyBorder="1" applyAlignment="1" applyProtection="1">
      <alignment vertical="center"/>
      <protection locked="0"/>
    </xf>
    <xf numFmtId="0" fontId="8" fillId="0" borderId="53" xfId="0" applyFont="1" applyBorder="1" applyAlignment="1" applyProtection="1">
      <alignment vertical="center"/>
      <protection locked="0"/>
    </xf>
    <xf numFmtId="0" fontId="8" fillId="0" borderId="62" xfId="0" applyFont="1" applyBorder="1" applyAlignment="1" applyProtection="1">
      <alignment vertical="center"/>
      <protection locked="0"/>
    </xf>
    <xf numFmtId="0" fontId="40" fillId="38" borderId="16" xfId="0" applyFont="1" applyFill="1" applyBorder="1" applyAlignment="1">
      <alignment horizontal="left" vertical="center"/>
    </xf>
    <xf numFmtId="49" fontId="8" fillId="38" borderId="30" xfId="0" applyNumberFormat="1" applyFont="1" applyFill="1" applyBorder="1" applyAlignment="1" applyProtection="1">
      <alignment vertical="center" wrapText="1"/>
      <protection locked="0"/>
    </xf>
    <xf numFmtId="49" fontId="8" fillId="38" borderId="64" xfId="0" applyNumberFormat="1" applyFont="1" applyFill="1" applyBorder="1" applyAlignment="1" applyProtection="1">
      <alignment vertical="center" wrapText="1"/>
      <protection locked="0"/>
    </xf>
    <xf numFmtId="49" fontId="8" fillId="38" borderId="65" xfId="0" applyNumberFormat="1" applyFont="1" applyFill="1" applyBorder="1" applyAlignment="1" applyProtection="1">
      <alignment vertical="center" wrapText="1"/>
      <protection locked="0"/>
    </xf>
    <xf numFmtId="0" fontId="8" fillId="38" borderId="28" xfId="0" applyFont="1" applyFill="1" applyBorder="1" applyAlignment="1" applyProtection="1">
      <alignment horizontal="left" vertical="top" wrapText="1"/>
      <protection/>
    </xf>
    <xf numFmtId="0" fontId="8" fillId="38" borderId="68" xfId="0" applyFont="1" applyFill="1" applyBorder="1" applyAlignment="1" applyProtection="1">
      <alignment horizontal="left" vertical="top" wrapText="1"/>
      <protection/>
    </xf>
    <xf numFmtId="0" fontId="8" fillId="0" borderId="58" xfId="0" applyFont="1" applyBorder="1" applyAlignment="1" applyProtection="1">
      <alignment horizontal="left" vertical="top" wrapText="1"/>
      <protection locked="0"/>
    </xf>
    <xf numFmtId="0" fontId="8" fillId="0" borderId="66" xfId="0" applyFont="1" applyBorder="1" applyAlignment="1" applyProtection="1">
      <alignment horizontal="left" vertical="top" wrapText="1"/>
      <protection locked="0"/>
    </xf>
    <xf numFmtId="0" fontId="8" fillId="0" borderId="67" xfId="0" applyFont="1" applyBorder="1" applyAlignment="1" applyProtection="1">
      <alignment horizontal="left" vertical="top" wrapText="1"/>
      <protection locked="0"/>
    </xf>
    <xf numFmtId="0" fontId="8" fillId="0" borderId="69" xfId="0" applyFont="1" applyBorder="1" applyAlignment="1" applyProtection="1">
      <alignment horizontal="left" vertical="top" wrapText="1"/>
      <protection locked="0"/>
    </xf>
    <xf numFmtId="0" fontId="8" fillId="0" borderId="16" xfId="0" applyFont="1" applyBorder="1" applyAlignment="1" applyProtection="1">
      <alignment horizontal="left" vertical="top" wrapText="1"/>
      <protection locked="0"/>
    </xf>
    <xf numFmtId="0" fontId="8" fillId="0" borderId="17" xfId="0" applyFont="1" applyBorder="1" applyAlignment="1" applyProtection="1">
      <alignment horizontal="left" vertical="top" wrapText="1"/>
      <protection locked="0"/>
    </xf>
    <xf numFmtId="0" fontId="8" fillId="38" borderId="26" xfId="0" applyFont="1" applyFill="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8" fillId="0" borderId="62" xfId="0" applyFont="1" applyBorder="1" applyAlignment="1" applyProtection="1">
      <alignment horizontal="left" vertical="center" wrapText="1"/>
      <protection locked="0"/>
    </xf>
    <xf numFmtId="0" fontId="8" fillId="38" borderId="30" xfId="0" applyFont="1" applyFill="1" applyBorder="1" applyAlignment="1" applyProtection="1">
      <alignment horizontal="left" vertical="center" wrapText="1"/>
      <protection locked="0"/>
    </xf>
    <xf numFmtId="0" fontId="8" fillId="0" borderId="64" xfId="0" applyFont="1" applyBorder="1" applyAlignment="1" applyProtection="1">
      <alignment horizontal="left" vertical="center" wrapText="1"/>
      <protection locked="0"/>
    </xf>
    <xf numFmtId="0" fontId="8" fillId="0" borderId="65" xfId="0" applyFont="1" applyBorder="1" applyAlignment="1" applyProtection="1">
      <alignment horizontal="left" vertical="center" wrapText="1"/>
      <protection locked="0"/>
    </xf>
    <xf numFmtId="0" fontId="43" fillId="36" borderId="0" xfId="0" applyNumberFormat="1" applyFont="1" applyFill="1" applyBorder="1" applyAlignment="1" applyProtection="1">
      <alignment horizontal="left" vertical="center" wrapText="1"/>
      <protection/>
    </xf>
    <xf numFmtId="0" fontId="38" fillId="0" borderId="0" xfId="0" applyFont="1" applyBorder="1" applyAlignment="1">
      <alignment horizontal="left" vertical="center" wrapText="1"/>
    </xf>
    <xf numFmtId="49" fontId="8" fillId="36" borderId="70" xfId="0" applyNumberFormat="1" applyFont="1" applyFill="1" applyBorder="1" applyAlignment="1" applyProtection="1">
      <alignment horizontal="left" vertical="center"/>
      <protection locked="0"/>
    </xf>
    <xf numFmtId="0" fontId="8" fillId="0" borderId="71" xfId="0" applyFont="1" applyBorder="1" applyAlignment="1" applyProtection="1">
      <alignment horizontal="left" vertical="center"/>
      <protection locked="0"/>
    </xf>
    <xf numFmtId="0" fontId="8" fillId="0" borderId="72" xfId="0" applyFont="1" applyBorder="1" applyAlignment="1" applyProtection="1">
      <alignment horizontal="left"/>
      <protection locked="0"/>
    </xf>
    <xf numFmtId="0" fontId="9" fillId="38" borderId="0" xfId="0" applyFont="1" applyFill="1" applyBorder="1" applyAlignment="1" applyProtection="1">
      <alignment vertical="center" wrapText="1"/>
      <protection/>
    </xf>
    <xf numFmtId="0" fontId="8" fillId="0" borderId="0" xfId="0" applyFont="1" applyBorder="1" applyAlignment="1">
      <alignment/>
    </xf>
    <xf numFmtId="0" fontId="8" fillId="0" borderId="0" xfId="0" applyFont="1" applyFill="1" applyBorder="1" applyAlignment="1">
      <alignment vertical="top" wrapText="1"/>
    </xf>
    <xf numFmtId="0" fontId="8" fillId="0" borderId="0" xfId="0" applyFont="1" applyFill="1" applyBorder="1" applyAlignment="1">
      <alignment vertical="top"/>
    </xf>
    <xf numFmtId="0" fontId="8" fillId="0" borderId="0" xfId="0" applyFont="1" applyFill="1" applyBorder="1" applyAlignment="1">
      <alignment/>
    </xf>
    <xf numFmtId="49" fontId="35" fillId="38" borderId="73" xfId="0" applyNumberFormat="1" applyFont="1" applyFill="1" applyBorder="1" applyAlignment="1" applyProtection="1">
      <alignment horizontal="left" vertical="center" wrapText="1"/>
      <protection locked="0"/>
    </xf>
    <xf numFmtId="49" fontId="35" fillId="38" borderId="74" xfId="0" applyNumberFormat="1" applyFont="1" applyFill="1" applyBorder="1" applyAlignment="1" applyProtection="1">
      <alignment horizontal="left" vertical="center" wrapText="1"/>
      <protection locked="0"/>
    </xf>
    <xf numFmtId="49" fontId="35" fillId="38" borderId="75" xfId="0" applyNumberFormat="1" applyFont="1" applyFill="1" applyBorder="1" applyAlignment="1" applyProtection="1">
      <alignment horizontal="left" vertical="center" wrapText="1"/>
      <protection locked="0"/>
    </xf>
    <xf numFmtId="49" fontId="35" fillId="38" borderId="32" xfId="0" applyNumberFormat="1" applyFont="1" applyFill="1" applyBorder="1" applyAlignment="1" applyProtection="1">
      <alignment horizontal="left" vertical="center" wrapText="1"/>
      <protection locked="0"/>
    </xf>
    <xf numFmtId="49" fontId="35" fillId="38" borderId="33" xfId="0" applyNumberFormat="1" applyFont="1" applyFill="1" applyBorder="1" applyAlignment="1" applyProtection="1">
      <alignment horizontal="left" vertical="center" wrapText="1"/>
      <protection locked="0"/>
    </xf>
    <xf numFmtId="49" fontId="35" fillId="38" borderId="76" xfId="0" applyNumberFormat="1" applyFont="1" applyFill="1" applyBorder="1" applyAlignment="1" applyProtection="1">
      <alignment horizontal="left" vertical="center" wrapText="1"/>
      <protection locked="0"/>
    </xf>
    <xf numFmtId="0" fontId="8" fillId="38" borderId="22" xfId="0" applyFont="1" applyFill="1" applyBorder="1" applyAlignment="1" applyProtection="1">
      <alignment horizontal="left" vertical="center"/>
      <protection/>
    </xf>
    <xf numFmtId="49" fontId="35" fillId="0" borderId="15" xfId="0" applyNumberFormat="1" applyFont="1" applyBorder="1" applyAlignment="1" applyProtection="1">
      <alignment horizontal="left" vertical="center"/>
      <protection locked="0"/>
    </xf>
    <xf numFmtId="49" fontId="35" fillId="0" borderId="17" xfId="0" applyNumberFormat="1" applyFont="1" applyBorder="1" applyAlignment="1" applyProtection="1">
      <alignment horizontal="left" vertical="center"/>
      <protection locked="0"/>
    </xf>
    <xf numFmtId="49" fontId="35" fillId="38" borderId="15" xfId="0" applyNumberFormat="1" applyFont="1" applyFill="1" applyBorder="1" applyAlignment="1" applyProtection="1">
      <alignment horizontal="left" vertical="center" wrapText="1"/>
      <protection locked="0"/>
    </xf>
    <xf numFmtId="49" fontId="35" fillId="38" borderId="16" xfId="0" applyNumberFormat="1" applyFont="1" applyFill="1" applyBorder="1" applyAlignment="1" applyProtection="1">
      <alignment horizontal="left" vertical="center" wrapText="1"/>
      <protection locked="0"/>
    </xf>
    <xf numFmtId="49" fontId="35" fillId="38" borderId="77" xfId="0" applyNumberFormat="1" applyFont="1" applyFill="1" applyBorder="1" applyAlignment="1" applyProtection="1">
      <alignment horizontal="left" vertical="center" wrapText="1"/>
      <protection locked="0"/>
    </xf>
    <xf numFmtId="0" fontId="39" fillId="38" borderId="0" xfId="0" applyNumberFormat="1" applyFont="1" applyFill="1" applyBorder="1" applyAlignment="1" applyProtection="1">
      <alignment horizontal="left" vertical="top" wrapText="1"/>
      <protection/>
    </xf>
    <xf numFmtId="0" fontId="9" fillId="39" borderId="37" xfId="0" applyFont="1" applyFill="1" applyBorder="1" applyAlignment="1" applyProtection="1">
      <alignment horizontal="center" vertical="center" wrapText="1"/>
      <protection/>
    </xf>
    <xf numFmtId="0" fontId="55" fillId="39" borderId="37" xfId="0" applyFont="1" applyFill="1" applyBorder="1" applyAlignment="1" applyProtection="1">
      <alignment horizontal="center" vertical="center" wrapText="1"/>
      <protection/>
    </xf>
    <xf numFmtId="0" fontId="35" fillId="36" borderId="0" xfId="0" applyFont="1" applyFill="1" applyBorder="1" applyAlignment="1" applyProtection="1">
      <alignment horizontal="left" vertical="center" wrapText="1"/>
      <protection/>
    </xf>
    <xf numFmtId="0" fontId="56" fillId="38" borderId="0" xfId="0" applyFont="1" applyFill="1" applyBorder="1" applyAlignment="1" applyProtection="1">
      <alignment horizontal="left" vertical="center" wrapText="1"/>
      <protection/>
    </xf>
    <xf numFmtId="0" fontId="8" fillId="0" borderId="0" xfId="0" applyFont="1" applyAlignment="1">
      <alignmen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9" fillId="39" borderId="46" xfId="0" applyFont="1" applyFill="1" applyBorder="1" applyAlignment="1" applyProtection="1">
      <alignment horizontal="center" vertical="center" wrapText="1"/>
      <protection/>
    </xf>
    <xf numFmtId="0" fontId="9" fillId="39" borderId="41" xfId="0" applyFont="1" applyFill="1" applyBorder="1" applyAlignment="1" applyProtection="1">
      <alignment horizontal="center" vertical="center" wrapText="1"/>
      <protection/>
    </xf>
    <xf numFmtId="0" fontId="9" fillId="39" borderId="78" xfId="0" applyFont="1" applyFill="1" applyBorder="1" applyAlignment="1" applyProtection="1">
      <alignment horizontal="center" vertical="center" wrapText="1"/>
      <protection/>
    </xf>
    <xf numFmtId="49" fontId="9" fillId="36" borderId="0" xfId="0" applyNumberFormat="1" applyFont="1" applyFill="1" applyBorder="1" applyAlignment="1" applyProtection="1">
      <alignment horizontal="left" vertical="center"/>
      <protection/>
    </xf>
    <xf numFmtId="0" fontId="43" fillId="0" borderId="57" xfId="0" applyFont="1" applyBorder="1" applyAlignment="1" applyProtection="1">
      <alignment horizontal="left" vertical="center"/>
      <protection/>
    </xf>
    <xf numFmtId="0" fontId="43" fillId="0" borderId="55" xfId="0" applyFont="1" applyBorder="1" applyAlignment="1" applyProtection="1">
      <alignment horizontal="left" vertical="center"/>
      <protection/>
    </xf>
    <xf numFmtId="0" fontId="43" fillId="0" borderId="79" xfId="0" applyFont="1" applyBorder="1" applyAlignment="1" applyProtection="1">
      <alignment horizontal="left" vertical="center"/>
      <protection/>
    </xf>
    <xf numFmtId="0" fontId="43" fillId="0" borderId="80" xfId="0" applyFont="1" applyBorder="1" applyAlignment="1" applyProtection="1">
      <alignment horizontal="left" vertical="center"/>
      <protection/>
    </xf>
    <xf numFmtId="0" fontId="39" fillId="39" borderId="81" xfId="0" applyFont="1" applyFill="1" applyBorder="1" applyAlignment="1" applyProtection="1">
      <alignment horizontal="center" wrapText="1"/>
      <protection/>
    </xf>
    <xf numFmtId="0" fontId="39" fillId="39" borderId="82" xfId="0" applyFont="1" applyFill="1" applyBorder="1" applyAlignment="1" applyProtection="1">
      <alignment horizontal="center" wrapText="1"/>
      <protection/>
    </xf>
    <xf numFmtId="0" fontId="39" fillId="39" borderId="83" xfId="0" applyFont="1" applyFill="1" applyBorder="1" applyAlignment="1" applyProtection="1">
      <alignment horizontal="center" wrapText="1"/>
      <protection/>
    </xf>
    <xf numFmtId="0" fontId="39" fillId="39" borderId="84" xfId="0" applyFont="1" applyFill="1" applyBorder="1" applyAlignment="1" applyProtection="1">
      <alignment horizontal="center" wrapText="1"/>
      <protection/>
    </xf>
    <xf numFmtId="0" fontId="39" fillId="39" borderId="21" xfId="0" applyFont="1" applyFill="1" applyBorder="1" applyAlignment="1" applyProtection="1">
      <alignment horizontal="center" wrapText="1"/>
      <protection/>
    </xf>
    <xf numFmtId="0" fontId="39" fillId="39" borderId="85" xfId="0" applyFont="1" applyFill="1" applyBorder="1" applyAlignment="1" applyProtection="1">
      <alignment horizontal="center" wrapText="1"/>
      <protection/>
    </xf>
    <xf numFmtId="1" fontId="9" fillId="38" borderId="0" xfId="0" applyNumberFormat="1" applyFont="1" applyFill="1" applyAlignment="1" applyProtection="1">
      <alignment horizontal="left" vertical="center"/>
      <protection/>
    </xf>
    <xf numFmtId="14" fontId="9" fillId="38" borderId="0" xfId="0" applyNumberFormat="1" applyFont="1" applyFill="1" applyAlignment="1" applyProtection="1">
      <alignment horizontal="left" vertical="center"/>
      <protection locked="0"/>
    </xf>
    <xf numFmtId="0" fontId="39" fillId="39" borderId="0" xfId="0" applyFont="1" applyFill="1" applyBorder="1" applyAlignment="1" applyProtection="1">
      <alignment horizontal="center" wrapText="1"/>
      <protection/>
    </xf>
    <xf numFmtId="0" fontId="39" fillId="39" borderId="22" xfId="0" applyFont="1" applyFill="1" applyBorder="1" applyAlignment="1" applyProtection="1">
      <alignment horizontal="center" wrapText="1"/>
      <protection/>
    </xf>
    <xf numFmtId="0" fontId="9" fillId="39" borderId="81" xfId="0" applyFont="1" applyFill="1" applyBorder="1" applyAlignment="1" applyProtection="1">
      <alignment horizontal="center" wrapText="1"/>
      <protection/>
    </xf>
    <xf numFmtId="0" fontId="9" fillId="39" borderId="45" xfId="0" applyFont="1" applyFill="1" applyBorder="1" applyAlignment="1" applyProtection="1">
      <alignment horizontal="center" wrapText="1"/>
      <protection/>
    </xf>
    <xf numFmtId="0" fontId="9" fillId="39" borderId="82" xfId="0" applyFont="1" applyFill="1" applyBorder="1" applyAlignment="1" applyProtection="1">
      <alignment horizontal="center" wrapText="1"/>
      <protection/>
    </xf>
    <xf numFmtId="1" fontId="9" fillId="36" borderId="0" xfId="0" applyNumberFormat="1" applyFont="1" applyFill="1" applyAlignment="1" applyProtection="1">
      <alignment horizontal="center"/>
      <protection/>
    </xf>
    <xf numFmtId="1" fontId="9" fillId="36" borderId="0" xfId="0" applyNumberFormat="1" applyFont="1" applyFill="1" applyBorder="1" applyAlignment="1" applyProtection="1">
      <alignment horizontal="center"/>
      <protection/>
    </xf>
    <xf numFmtId="0" fontId="38" fillId="39" borderId="49" xfId="0" applyFont="1" applyFill="1" applyBorder="1" applyAlignment="1" applyProtection="1">
      <alignment horizontal="center" wrapText="1"/>
      <protection/>
    </xf>
    <xf numFmtId="0" fontId="38" fillId="39" borderId="86" xfId="0" applyFont="1" applyFill="1" applyBorder="1" applyAlignment="1" applyProtection="1">
      <alignment wrapText="1"/>
      <protection/>
    </xf>
    <xf numFmtId="0" fontId="38" fillId="39" borderId="87" xfId="0" applyFont="1" applyFill="1" applyBorder="1" applyAlignment="1" applyProtection="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56">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ont>
        <color auto="1"/>
      </font>
      <fill>
        <patternFill>
          <bgColor indexed="9"/>
        </patternFill>
      </fill>
    </dxf>
    <dxf>
      <font>
        <b/>
        <i val="0"/>
        <color indexed="10"/>
      </font>
    </dxf>
    <dxf>
      <font>
        <b/>
        <i val="0"/>
        <color indexed="10"/>
      </font>
    </dxf>
    <dxf>
      <font>
        <b/>
        <i val="0"/>
        <color indexed="8"/>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409575</xdr:colOff>
      <xdr:row>1</xdr:row>
      <xdr:rowOff>66675</xdr:rowOff>
    </xdr:from>
    <xdr:to>
      <xdr:col>8</xdr:col>
      <xdr:colOff>361950</xdr:colOff>
      <xdr:row>3</xdr:row>
      <xdr:rowOff>76200</xdr:rowOff>
    </xdr:to>
    <xdr:pic>
      <xdr:nvPicPr>
        <xdr:cNvPr id="1" name="Picture 1"/>
        <xdr:cNvPicPr preferRelativeResize="1">
          <a:picLocks noChangeAspect="1"/>
        </xdr:cNvPicPr>
      </xdr:nvPicPr>
      <xdr:blipFill>
        <a:blip r:embed="rId1"/>
        <a:stretch>
          <a:fillRect/>
        </a:stretch>
      </xdr:blipFill>
      <xdr:spPr>
        <a:xfrm>
          <a:off x="5467350" y="190500"/>
          <a:ext cx="1266825" cy="428625"/>
        </a:xfrm>
        <a:prstGeom prst="rect">
          <a:avLst/>
        </a:prstGeom>
        <a:noFill/>
        <a:ln w="9525" cmpd="sng">
          <a:noFill/>
        </a:ln>
      </xdr:spPr>
    </xdr:pic>
    <xdr:clientData/>
  </xdr:twoCellAnchor>
  <xdr:twoCellAnchor editAs="oneCell">
    <xdr:from>
      <xdr:col>0</xdr:col>
      <xdr:colOff>152400</xdr:colOff>
      <xdr:row>47</xdr:row>
      <xdr:rowOff>85725</xdr:rowOff>
    </xdr:from>
    <xdr:to>
      <xdr:col>1</xdr:col>
      <xdr:colOff>504825</xdr:colOff>
      <xdr:row>50</xdr:row>
      <xdr:rowOff>19050</xdr:rowOff>
    </xdr:to>
    <xdr:pic>
      <xdr:nvPicPr>
        <xdr:cNvPr id="2" name="Picture 2"/>
        <xdr:cNvPicPr preferRelativeResize="1">
          <a:picLocks noChangeAspect="1"/>
        </xdr:cNvPicPr>
      </xdr:nvPicPr>
      <xdr:blipFill>
        <a:blip r:embed="rId2"/>
        <a:stretch>
          <a:fillRect/>
        </a:stretch>
      </xdr:blipFill>
      <xdr:spPr>
        <a:xfrm>
          <a:off x="152400" y="9848850"/>
          <a:ext cx="504825" cy="504825"/>
        </a:xfrm>
        <a:prstGeom prst="rect">
          <a:avLst/>
        </a:prstGeom>
        <a:noFill/>
        <a:ln w="9525" cmpd="sng">
          <a:noFill/>
        </a:ln>
      </xdr:spPr>
    </xdr:pic>
    <xdr:clientData/>
  </xdr:twoCellAnchor>
  <xdr:twoCellAnchor editAs="oneCell">
    <xdr:from>
      <xdr:col>1</xdr:col>
      <xdr:colOff>666750</xdr:colOff>
      <xdr:row>47</xdr:row>
      <xdr:rowOff>28575</xdr:rowOff>
    </xdr:from>
    <xdr:to>
      <xdr:col>8</xdr:col>
      <xdr:colOff>400050</xdr:colOff>
      <xdr:row>51</xdr:row>
      <xdr:rowOff>0</xdr:rowOff>
    </xdr:to>
    <xdr:pic>
      <xdr:nvPicPr>
        <xdr:cNvPr id="3" name="Bildobjekt 2"/>
        <xdr:cNvPicPr preferRelativeResize="1">
          <a:picLocks noChangeAspect="1"/>
        </xdr:cNvPicPr>
      </xdr:nvPicPr>
      <xdr:blipFill>
        <a:blip r:embed="rId3"/>
        <a:stretch>
          <a:fillRect/>
        </a:stretch>
      </xdr:blipFill>
      <xdr:spPr>
        <a:xfrm>
          <a:off x="819150" y="9791700"/>
          <a:ext cx="595312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1752600</xdr:colOff>
      <xdr:row>9</xdr:row>
      <xdr:rowOff>9525</xdr:rowOff>
    </xdr:from>
    <xdr:to>
      <xdr:col>2</xdr:col>
      <xdr:colOff>1962150</xdr:colOff>
      <xdr:row>13</xdr:row>
      <xdr:rowOff>180975</xdr:rowOff>
    </xdr:to>
    <xdr:grpSp>
      <xdr:nvGrpSpPr>
        <xdr:cNvPr id="1" name="Grupp 1"/>
        <xdr:cNvGrpSpPr>
          <a:grpSpLocks/>
        </xdr:cNvGrpSpPr>
      </xdr:nvGrpSpPr>
      <xdr:grpSpPr>
        <a:xfrm>
          <a:off x="2219325" y="1647825"/>
          <a:ext cx="209550" cy="971550"/>
          <a:chOff x="1253218" y="1669596"/>
          <a:chExt cx="209550" cy="987879"/>
        </a:xfrm>
        <a:solidFill>
          <a:srgbClr val="FFFFFF"/>
        </a:solidFill>
      </xdr:grpSpPr>
    </xdr:grpSp>
    <xdr:clientData/>
  </xdr:twoCellAnchor>
  <xdr:twoCellAnchor editAs="oneCell">
    <xdr:from>
      <xdr:col>14</xdr:col>
      <xdr:colOff>600075</xdr:colOff>
      <xdr:row>0</xdr:row>
      <xdr:rowOff>133350</xdr:rowOff>
    </xdr:from>
    <xdr:to>
      <xdr:col>15</xdr:col>
      <xdr:colOff>1104900</xdr:colOff>
      <xdr:row>3</xdr:row>
      <xdr:rowOff>57150</xdr:rowOff>
    </xdr:to>
    <xdr:pic>
      <xdr:nvPicPr>
        <xdr:cNvPr id="7" name="Picture 1"/>
        <xdr:cNvPicPr preferRelativeResize="1">
          <a:picLocks noChangeAspect="1"/>
        </xdr:cNvPicPr>
      </xdr:nvPicPr>
      <xdr:blipFill>
        <a:blip r:embed="rId1"/>
        <a:stretch>
          <a:fillRect/>
        </a:stretch>
      </xdr:blipFill>
      <xdr:spPr>
        <a:xfrm>
          <a:off x="17411700" y="133350"/>
          <a:ext cx="1685925" cy="581025"/>
        </a:xfrm>
        <a:prstGeom prst="rect">
          <a:avLst/>
        </a:prstGeom>
        <a:noFill/>
        <a:ln w="9525" cmpd="sng">
          <a:noFill/>
        </a:ln>
      </xdr:spPr>
    </xdr:pic>
    <xdr:clientData/>
  </xdr:twoCellAnchor>
  <xdr:twoCellAnchor editAs="oneCell">
    <xdr:from>
      <xdr:col>1</xdr:col>
      <xdr:colOff>47625</xdr:colOff>
      <xdr:row>57</xdr:row>
      <xdr:rowOff>104775</xdr:rowOff>
    </xdr:from>
    <xdr:to>
      <xdr:col>2</xdr:col>
      <xdr:colOff>552450</xdr:colOff>
      <xdr:row>61</xdr:row>
      <xdr:rowOff>28575</xdr:rowOff>
    </xdr:to>
    <xdr:pic>
      <xdr:nvPicPr>
        <xdr:cNvPr id="8" name="Bildobjekt 2"/>
        <xdr:cNvPicPr preferRelativeResize="1">
          <a:picLocks noChangeAspect="1"/>
        </xdr:cNvPicPr>
      </xdr:nvPicPr>
      <xdr:blipFill>
        <a:blip r:embed="rId2"/>
        <a:stretch>
          <a:fillRect/>
        </a:stretch>
      </xdr:blipFill>
      <xdr:spPr>
        <a:xfrm>
          <a:off x="133350" y="13601700"/>
          <a:ext cx="885825"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190500</xdr:colOff>
      <xdr:row>2</xdr:row>
      <xdr:rowOff>180975</xdr:rowOff>
    </xdr:from>
    <xdr:to>
      <xdr:col>22</xdr:col>
      <xdr:colOff>523875</xdr:colOff>
      <xdr:row>7</xdr:row>
      <xdr:rowOff>104775</xdr:rowOff>
    </xdr:to>
    <xdr:sp>
      <xdr:nvSpPr>
        <xdr:cNvPr id="1" name="Text Box 26"/>
        <xdr:cNvSpPr txBox="1">
          <a:spLocks noChangeArrowheads="1"/>
        </xdr:cNvSpPr>
      </xdr:nvSpPr>
      <xdr:spPr>
        <a:xfrm>
          <a:off x="7200900" y="676275"/>
          <a:ext cx="5610225" cy="876300"/>
        </a:xfrm>
        <a:prstGeom prst="rect">
          <a:avLst/>
        </a:prstGeom>
        <a:noFill/>
        <a:ln w="9525" cmpd="sng">
          <a:noFill/>
        </a:ln>
      </xdr:spPr>
      <xdr:txBody>
        <a:bodyPr vertOverflow="clip" wrap="square" lIns="27432" tIns="22860" rIns="0" bIns="22860"/>
        <a:p>
          <a:pPr algn="l">
            <a:defRPr/>
          </a:pPr>
          <a:r>
            <a:rPr lang="en-US" cap="none" sz="1000" b="0" i="0" u="none" baseline="0">
              <a:solidFill>
                <a:srgbClr val="000000"/>
              </a:solidFill>
              <a:latin typeface="Calibri"/>
              <a:ea typeface="Calibri"/>
              <a:cs typeface="Calibri"/>
            </a:rPr>
            <a:t>- Raw data including signals below the limit of detection (LOD) are reported as "Not Detected". 
The LOD is based on the amount of haploid reference DNA in the analytical sample and NOT on the number of seeds or leaves present in the original sample.
</a:t>
          </a:r>
          <a:r>
            <a:rPr lang="en-US" cap="none" sz="1000" b="0" i="0" u="none" baseline="0">
              <a:solidFill>
                <a:srgbClr val="000000"/>
              </a:solidFill>
              <a:latin typeface="Calibri"/>
              <a:ea typeface="Calibri"/>
              <a:cs typeface="Calibri"/>
            </a:rPr>
            <a:t>- Estimate based on </a:t>
          </a:r>
          <a:r>
            <a:rPr lang="en-US" cap="none" sz="1000" b="0" i="0" u="none" baseline="0">
              <a:solidFill>
                <a:srgbClr val="000000"/>
              </a:solidFill>
              <a:latin typeface="Calibri"/>
              <a:ea typeface="Calibri"/>
              <a:cs typeface="Calibri"/>
            </a:rPr>
            <a:t>few data points on a </a:t>
          </a:r>
          <a:r>
            <a:rPr lang="en-US" cap="none" sz="1000" b="0" i="0" u="none" baseline="0">
              <a:solidFill>
                <a:srgbClr val="000000"/>
              </a:solidFill>
              <a:latin typeface="Calibri"/>
              <a:ea typeface="Calibri"/>
              <a:cs typeface="Calibri"/>
            </a:rPr>
            <a:t>logarithmic scale. An accredited quantification can be performed upon request. </a:t>
          </a:r>
        </a:p>
      </xdr:txBody>
    </xdr:sp>
    <xdr:clientData/>
  </xdr:twoCellAnchor>
  <xdr:oneCellAnchor>
    <xdr:from>
      <xdr:col>4</xdr:col>
      <xdr:colOff>352425</xdr:colOff>
      <xdr:row>2</xdr:row>
      <xdr:rowOff>38100</xdr:rowOff>
    </xdr:from>
    <xdr:ext cx="4943475" cy="952500"/>
    <xdr:sp>
      <xdr:nvSpPr>
        <xdr:cNvPr id="2" name="textruta 5"/>
        <xdr:cNvSpPr txBox="1">
          <a:spLocks noChangeArrowheads="1"/>
        </xdr:cNvSpPr>
      </xdr:nvSpPr>
      <xdr:spPr>
        <a:xfrm>
          <a:off x="2181225" y="533400"/>
          <a:ext cx="4943475" cy="952500"/>
        </a:xfrm>
        <a:prstGeom prst="rect">
          <a:avLst/>
        </a:prstGeom>
        <a:no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General</a:t>
          </a:r>
          <a:r>
            <a:rPr lang="en-US" cap="none" sz="1000" b="1" i="0" u="sng" baseline="0">
              <a:solidFill>
                <a:srgbClr val="000000"/>
              </a:solidFill>
              <a:latin typeface="Calibri"/>
              <a:ea typeface="Calibri"/>
              <a:cs typeface="Calibri"/>
            </a:rPr>
            <a:t> information:</a:t>
          </a:r>
          <a:r>
            <a:rPr lang="en-US" cap="none" sz="1000" b="1" i="0" u="sng"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The</a:t>
          </a:r>
          <a:r>
            <a:rPr lang="en-US" cap="none" sz="1000" b="0" i="0" u="none" baseline="0">
              <a:solidFill>
                <a:srgbClr val="000000"/>
              </a:solidFill>
              <a:latin typeface="Calibri"/>
              <a:ea typeface="Calibri"/>
              <a:cs typeface="Calibri"/>
            </a:rPr>
            <a:t> original reports are sent to the person adressed as the customer on the customer sheet. 
</a:t>
          </a:r>
          <a:r>
            <a:rPr lang="en-US" cap="none" sz="1000" b="0" i="0" u="none" baseline="0">
              <a:solidFill>
                <a:srgbClr val="000000"/>
              </a:solidFill>
              <a:latin typeface="Calibri"/>
              <a:ea typeface="Calibri"/>
              <a:cs typeface="Calibri"/>
            </a:rPr>
            <a:t>- Excel spreadsheet and pdf-reports are sent by email to the persons mentioned on the 
</a:t>
          </a:r>
          <a:r>
            <a:rPr lang="en-US" cap="none" sz="1000" b="0" i="0" u="none" baseline="0">
              <a:solidFill>
                <a:srgbClr val="000000"/>
              </a:solidFill>
              <a:latin typeface="Calibri"/>
              <a:ea typeface="Calibri"/>
              <a:cs typeface="Calibri"/>
            </a:rPr>
            <a:t>  customer sheet in the Report Address box. 
</a:t>
          </a:r>
          <a:r>
            <a:rPr lang="en-US" cap="none" sz="1000" b="0" i="0" u="none" baseline="0">
              <a:solidFill>
                <a:srgbClr val="000000"/>
              </a:solidFill>
              <a:latin typeface="Calibri"/>
              <a:ea typeface="Calibri"/>
              <a:cs typeface="Calibri"/>
            </a:rPr>
            <a:t>- Leaves samples are ONLY reported as excel spread sheet if not ordered otherwise.
</a:t>
          </a:r>
        </a:p>
      </xdr:txBody>
    </xdr:sp>
    <xdr:clientData/>
  </xdr:oneCellAnchor>
  <xdr:twoCellAnchor editAs="oneCell">
    <xdr:from>
      <xdr:col>22</xdr:col>
      <xdr:colOff>381000</xdr:colOff>
      <xdr:row>1</xdr:row>
      <xdr:rowOff>47625</xdr:rowOff>
    </xdr:from>
    <xdr:to>
      <xdr:col>23</xdr:col>
      <xdr:colOff>1066800</xdr:colOff>
      <xdr:row>3</xdr:row>
      <xdr:rowOff>28575</xdr:rowOff>
    </xdr:to>
    <xdr:pic>
      <xdr:nvPicPr>
        <xdr:cNvPr id="3" name="Picture 1"/>
        <xdr:cNvPicPr preferRelativeResize="1">
          <a:picLocks noChangeAspect="1"/>
        </xdr:cNvPicPr>
      </xdr:nvPicPr>
      <xdr:blipFill>
        <a:blip r:embed="rId1"/>
        <a:stretch>
          <a:fillRect/>
        </a:stretch>
      </xdr:blipFill>
      <xdr:spPr>
        <a:xfrm>
          <a:off x="12668250" y="238125"/>
          <a:ext cx="1400175"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ulia.stalhandske\Desktop\Bok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lad1"/>
    </sheetNames>
  </externalBook>
</externalLink>
</file>

<file path=xl/tables/table1.xml><?xml version="1.0" encoding="utf-8"?>
<table xmlns="http://schemas.openxmlformats.org/spreadsheetml/2006/main" id="1" name="Lista1" displayName="Lista1" ref="A1:K50" comment="" totalsRowShown="0">
  <autoFilter ref="A1:K50"/>
  <tableColumns count="11">
    <tableColumn id="1" name="Lab_No"/>
    <tableColumn id="2" name="Sample_Number"/>
    <tableColumn id="3" name="Client_Sample_ID"/>
    <tableColumn id="4" name="Description"/>
    <tableColumn id="5" name="Location"/>
    <tableColumn id="6" name="Sample_Point"/>
    <tableColumn id="7" name="Batch"/>
    <tableColumn id="8" name="Matrix"/>
    <tableColumn id="9" name="Date_Sampled"/>
    <tableColumn id="10" name="Sampler"/>
    <tableColumn id="11" name="Preservation"/>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ntertek.se/uploadedFiles/www.intertek.se/About_Us/Intertek%20Standard%20Terms%20and%20Conditions%20of%20Services%20(Intertek%20Sweden)-December%202014.pdf"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agritech.sweden@intertek.com" TargetMode="External" /><Relationship Id="rId2" Type="http://schemas.openxmlformats.org/officeDocument/2006/relationships/hyperlink" Target="mailto:support@2020seedlabs.ca"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5">
    <tabColor rgb="FFFF0000"/>
    <pageSetUpPr fitToPage="1"/>
  </sheetPr>
  <dimension ref="A1:K50"/>
  <sheetViews>
    <sheetView zoomScalePageLayoutView="0" workbookViewId="0" topLeftCell="A1">
      <selection activeCell="H28" sqref="H28"/>
    </sheetView>
  </sheetViews>
  <sheetFormatPr defaultColWidth="9.140625" defaultRowHeight="12.75"/>
  <cols>
    <col min="1" max="1" width="9.57421875" style="0" customWidth="1"/>
    <col min="2" max="2" width="16.28125" style="0" bestFit="1" customWidth="1"/>
    <col min="3" max="3" width="18.7109375" style="0" customWidth="1"/>
    <col min="4" max="4" width="13.421875" style="0" bestFit="1" customWidth="1"/>
    <col min="5" max="5" width="11.140625" style="0" bestFit="1" customWidth="1"/>
    <col min="6" max="6" width="15.28125" style="0" customWidth="1"/>
    <col min="7" max="7" width="10.00390625" style="0" customWidth="1"/>
    <col min="8" max="8" width="18.00390625" style="0" customWidth="1"/>
    <col min="9" max="9" width="15.8515625" style="0" customWidth="1"/>
    <col min="10" max="10" width="16.28125" style="0" bestFit="1" customWidth="1"/>
    <col min="11" max="11" width="14.00390625" style="0" customWidth="1"/>
  </cols>
  <sheetData>
    <row r="1" spans="1:11" ht="12.75">
      <c r="A1" s="16" t="s">
        <v>24</v>
      </c>
      <c r="B1" s="13" t="s">
        <v>25</v>
      </c>
      <c r="C1" s="12" t="s">
        <v>6</v>
      </c>
      <c r="D1" s="13" t="s">
        <v>7</v>
      </c>
      <c r="E1" s="13" t="s">
        <v>8</v>
      </c>
      <c r="F1" s="13" t="s">
        <v>9</v>
      </c>
      <c r="G1" s="13" t="s">
        <v>4</v>
      </c>
      <c r="H1" s="12" t="s">
        <v>10</v>
      </c>
      <c r="I1" s="12" t="s">
        <v>11</v>
      </c>
      <c r="J1" s="12" t="s">
        <v>12</v>
      </c>
      <c r="K1" s="12" t="s">
        <v>13</v>
      </c>
    </row>
    <row r="2" spans="1:10" ht="12.75">
      <c r="A2">
        <f>IF(C2="","",Sample!D$5)</f>
      </c>
      <c r="B2">
        <f>IF(C2="","",CONCATENATE(Sample!D$5,"-",IF(Sample!B17&lt;10,CONCATENATE("0",Sample!B17),Sample!B17)))</f>
      </c>
      <c r="C2" s="30">
        <f>IF(Sample!C17=0,"",Sample!C17)</f>
      </c>
      <c r="D2">
        <f>IF(Sample!C17=0,"",CONCATENATE(Sample!J17,IF(Sample!H17="x"," seeds",IF(Sample!I17="x"," leaves","?"))))</f>
      </c>
      <c r="E2">
        <f>IF(C2="","","All received")</f>
      </c>
      <c r="F2" s="30">
        <f>IF(C2="","",IF(Sample!F17=0,"-",Sample!F17))</f>
      </c>
      <c r="G2">
        <f>IF(C2="","",IF(Sample!D17=0,"-",Sample!D17))</f>
      </c>
      <c r="H2" s="30">
        <f>IF(C2="","",CONCATENATE(IF(Sample!H17&lt;&gt;"","Seeds",IF(Sample!I17&lt;&gt;"","Pooled leaves","?")),CONCATENATE(" - ",Sample!$D$7)))</f>
      </c>
      <c r="J2" s="30">
        <f>IF(C2="","",Sample!G17)</f>
      </c>
    </row>
    <row r="3" spans="1:10" ht="12.75">
      <c r="A3">
        <f>IF(C3="","",Sample!D$5)</f>
      </c>
      <c r="B3">
        <f>IF(C3="","",CONCATENATE(Sample!D$5,"-",IF(Sample!B18&lt;10,CONCATENATE("0",Sample!B18),Sample!B18)))</f>
      </c>
      <c r="C3" s="30">
        <f>IF(Sample!C18=0,"",Sample!C18)</f>
      </c>
      <c r="D3">
        <f>IF(Sample!C18=0,"",CONCATENATE(Sample!J18,IF(Sample!H18="x"," seeds",IF(Sample!I18="x"," leaves","?"))))</f>
      </c>
      <c r="E3">
        <f aca="true" t="shared" si="0" ref="E3:E25">IF(C3="","","All received")</f>
      </c>
      <c r="F3" s="30">
        <f>IF(C3="","",IF(Sample!F18=0,"-",Sample!F18))</f>
      </c>
      <c r="G3">
        <f>IF(C3="","",IF(Sample!D18=0,"-",Sample!D18))</f>
      </c>
      <c r="H3" s="30">
        <f>IF(C3="","",CONCATENATE(IF(Sample!H18&lt;&gt;"","Seeds",IF(Sample!I18&lt;&gt;"","Pooled leaves","?")),CONCATENATE(" - ",Sample!$D$7)))</f>
      </c>
      <c r="J3" s="30">
        <f>IF(C3="","",Sample!G18)</f>
      </c>
    </row>
    <row r="4" spans="1:10" ht="12.75">
      <c r="A4">
        <f>IF(C4="","",Sample!D$5)</f>
      </c>
      <c r="B4">
        <f>IF(C4="","",CONCATENATE(Sample!D$5,"-",IF(Sample!B19&lt;10,CONCATENATE("0",Sample!B19),Sample!B19)))</f>
      </c>
      <c r="C4" s="30">
        <f>IF(Sample!C19=0,"",Sample!C19)</f>
      </c>
      <c r="D4">
        <f>IF(Sample!C19=0,"",CONCATENATE(Sample!J19,IF(Sample!H19="x"," seeds",IF(Sample!I19="x"," leaves","?"))))</f>
      </c>
      <c r="E4">
        <f t="shared" si="0"/>
      </c>
      <c r="F4" s="30">
        <f>IF(C4="","",IF(Sample!F19=0,"-",Sample!F19))</f>
      </c>
      <c r="G4">
        <f>IF(C4="","",IF(Sample!D19=0,"-",Sample!D19))</f>
      </c>
      <c r="H4" s="30">
        <f>IF(C4="","",CONCATENATE(IF(Sample!H19&lt;&gt;"","Seeds",IF(Sample!I19&lt;&gt;"","Pooled leaves","?")),CONCATENATE(" - ",Sample!$D$7)))</f>
      </c>
      <c r="J4" s="30">
        <f>IF(C4="","",Sample!G19)</f>
      </c>
    </row>
    <row r="5" spans="1:10" ht="12.75">
      <c r="A5">
        <f>IF(C5="","",Sample!D$5)</f>
      </c>
      <c r="B5">
        <f>IF(C5="","",CONCATENATE(Sample!D$5,"-",IF(Sample!B20&lt;10,CONCATENATE("0",Sample!B20),Sample!B20)))</f>
      </c>
      <c r="C5" s="30">
        <f>IF(Sample!C20=0,"",Sample!C20)</f>
      </c>
      <c r="D5">
        <f>IF(Sample!C20=0,"",CONCATENATE(Sample!J20,IF(Sample!H20="x"," seeds",IF(Sample!I20="x"," leaves","?"))))</f>
      </c>
      <c r="E5">
        <f t="shared" si="0"/>
      </c>
      <c r="F5" s="30">
        <f>IF(C5="","",IF(Sample!F20=0,"-",Sample!F20))</f>
      </c>
      <c r="G5">
        <f>IF(C5="","",IF(Sample!D20=0,"-",Sample!D20))</f>
      </c>
      <c r="H5" s="30">
        <f>IF(C5="","",CONCATENATE(IF(Sample!H20&lt;&gt;"","Seeds",IF(Sample!I20&lt;&gt;"","Pooled leaves","?")),CONCATENATE(" - ",Sample!$D$7)))</f>
      </c>
      <c r="J5" s="30">
        <f>IF(C5="","",Sample!G20)</f>
      </c>
    </row>
    <row r="6" spans="1:10" ht="12.75">
      <c r="A6">
        <f>IF(C6="","",Sample!D$5)</f>
      </c>
      <c r="B6">
        <f>IF(C6="","",CONCATENATE(Sample!D$5,"-",IF(Sample!B21&lt;10,CONCATENATE("0",Sample!B21),Sample!B21)))</f>
      </c>
      <c r="C6" s="30">
        <f>IF(Sample!C21=0,"",Sample!C21)</f>
      </c>
      <c r="D6">
        <f>IF(Sample!C21=0,"",CONCATENATE(Sample!J21,IF(Sample!H21="x"," seeds",IF(Sample!I21="x"," leaves","?"))))</f>
      </c>
      <c r="E6">
        <f t="shared" si="0"/>
      </c>
      <c r="F6" s="30">
        <f>IF(C6="","",IF(Sample!F21=0,"-",Sample!F21))</f>
      </c>
      <c r="G6">
        <f>IF(C6="","",IF(Sample!D21=0,"-",Sample!D21))</f>
      </c>
      <c r="H6" s="30">
        <f>IF(C6="","",CONCATENATE(IF(Sample!H21&lt;&gt;"","Seeds",IF(Sample!I21&lt;&gt;"","Pooled leaves","?")),CONCATENATE(" - ",Sample!$D$7)))</f>
      </c>
      <c r="J6" s="30">
        <f>IF(C6="","",Sample!G21)</f>
      </c>
    </row>
    <row r="7" spans="1:10" ht="12.75">
      <c r="A7">
        <f>IF(C7="","",Sample!D$5)</f>
      </c>
      <c r="B7">
        <f>IF(C7="","",CONCATENATE(Sample!D$5,"-",IF(Sample!B22&lt;10,CONCATENATE("0",Sample!B22),Sample!B22)))</f>
      </c>
      <c r="C7" s="30">
        <f>IF(Sample!C22=0,"",Sample!C22)</f>
      </c>
      <c r="D7">
        <f>IF(Sample!C22=0,"",CONCATENATE(Sample!J22,IF(Sample!H22="x"," seeds",IF(Sample!I22="x"," leaves","?"))))</f>
      </c>
      <c r="E7">
        <f t="shared" si="0"/>
      </c>
      <c r="F7" s="30">
        <f>IF(C7="","",IF(Sample!F22=0,"-",Sample!F22))</f>
      </c>
      <c r="G7">
        <f>IF(C7="","",IF(Sample!D22=0,"-",Sample!D22))</f>
      </c>
      <c r="H7" s="30">
        <f>IF(C7="","",CONCATENATE(IF(Sample!H22&lt;&gt;"","Seeds",IF(Sample!I22&lt;&gt;"","Pooled leaves","?")),CONCATENATE(" - ",Sample!$D$7)))</f>
      </c>
      <c r="J7" s="30">
        <f>IF(C7="","",Sample!G22)</f>
      </c>
    </row>
    <row r="8" spans="1:10" ht="12.75">
      <c r="A8">
        <f>IF(C8="","",Sample!D$5)</f>
      </c>
      <c r="B8">
        <f>IF(C8="","",CONCATENATE(Sample!D$5,"-",IF(Sample!B23&lt;10,CONCATENATE("0",Sample!B23),Sample!B23)))</f>
      </c>
      <c r="C8" s="30">
        <f>IF(Sample!C23=0,"",Sample!C23)</f>
      </c>
      <c r="D8">
        <f>IF(Sample!C23=0,"",CONCATENATE(Sample!J23,IF(Sample!H23="x"," seeds",IF(Sample!I23="x"," leaves","?"))))</f>
      </c>
      <c r="E8">
        <f t="shared" si="0"/>
      </c>
      <c r="F8" s="30">
        <f>IF(C8="","",IF(Sample!F23=0,"-",Sample!F23))</f>
      </c>
      <c r="G8">
        <f>IF(C8="","",IF(Sample!D23=0,"-",Sample!D23))</f>
      </c>
      <c r="H8" s="30">
        <f>IF(C8="","",CONCATENATE(IF(Sample!H23&lt;&gt;"","Seeds",IF(Sample!I23&lt;&gt;"","Pooled leaves","?")),CONCATENATE(" - ",Sample!$D$7)))</f>
      </c>
      <c r="J8" s="30">
        <f>IF(C8="","",Sample!G23)</f>
      </c>
    </row>
    <row r="9" spans="1:10" ht="12.75">
      <c r="A9">
        <f>IF(C9="","",Sample!D$5)</f>
      </c>
      <c r="B9">
        <f>IF(C9="","",CONCATENATE(Sample!D$5,"-",IF(Sample!B24&lt;10,CONCATENATE("0",Sample!B24),Sample!B24)))</f>
      </c>
      <c r="C9" s="30">
        <f>IF(Sample!C24=0,"",Sample!C24)</f>
      </c>
      <c r="D9">
        <f>IF(Sample!C24=0,"",CONCATENATE(Sample!J24,IF(Sample!H24="x"," seeds",IF(Sample!I24="x"," leaves","?"))))</f>
      </c>
      <c r="E9">
        <f t="shared" si="0"/>
      </c>
      <c r="F9" s="30">
        <f>IF(C9="","",IF(Sample!F24=0,"-",Sample!F24))</f>
      </c>
      <c r="G9">
        <f>IF(C9="","",IF(Sample!D24=0,"-",Sample!D24))</f>
      </c>
      <c r="H9" s="30">
        <f>IF(C9="","",CONCATENATE(IF(Sample!H24&lt;&gt;"","Seeds",IF(Sample!I24&lt;&gt;"","Pooled leaves","?")),CONCATENATE(" - ",Sample!$D$7)))</f>
      </c>
      <c r="J9" s="30">
        <f>IF(C9="","",Sample!G24)</f>
      </c>
    </row>
    <row r="10" spans="1:10" ht="12.75">
      <c r="A10">
        <f>IF(C10="","",Sample!D$5)</f>
      </c>
      <c r="B10">
        <f>IF(C10="","",CONCATENATE(Sample!D$5,"-",IF(Sample!B25&lt;10,CONCATENATE("0",Sample!B25),Sample!B25)))</f>
      </c>
      <c r="C10" s="30">
        <f>IF(Sample!C25=0,"",Sample!C25)</f>
      </c>
      <c r="D10">
        <f>IF(Sample!C25=0,"",CONCATENATE(Sample!J25,IF(Sample!H25="x"," seeds",IF(Sample!I25="x"," leaves","?"))))</f>
      </c>
      <c r="E10">
        <f t="shared" si="0"/>
      </c>
      <c r="F10" s="30">
        <f>IF(C10="","",IF(Sample!F25=0,"-",Sample!F25))</f>
      </c>
      <c r="G10">
        <f>IF(C10="","",IF(Sample!D25=0,"-",Sample!D25))</f>
      </c>
      <c r="H10" s="30">
        <f>IF(C10="","",CONCATENATE(IF(Sample!H25&lt;&gt;"","Seeds",IF(Sample!I25&lt;&gt;"","Pooled leaves","?")),CONCATENATE(" - ",Sample!$D$7)))</f>
      </c>
      <c r="J10" s="30">
        <f>IF(C10="","",Sample!G25)</f>
      </c>
    </row>
    <row r="11" spans="1:10" ht="12.75">
      <c r="A11">
        <f>IF(C11="","",Sample!D$5)</f>
      </c>
      <c r="B11">
        <f>IF(C11="","",CONCATENATE(Sample!D$5,"-",IF(Sample!B26&lt;10,CONCATENATE("0",Sample!B26),Sample!B26)))</f>
      </c>
      <c r="C11" s="30">
        <f>IF(Sample!C26=0,"",Sample!C26)</f>
      </c>
      <c r="D11">
        <f>IF(Sample!C26=0,"",CONCATENATE(Sample!J26,IF(Sample!H26="x"," seeds",IF(Sample!I26="x"," leaves","?"))))</f>
      </c>
      <c r="E11">
        <f t="shared" si="0"/>
      </c>
      <c r="F11" s="30">
        <f>IF(C11="","",IF(Sample!F26=0,"-",Sample!F26))</f>
      </c>
      <c r="G11">
        <f>IF(C11="","",IF(Sample!D26=0,"-",Sample!D26))</f>
      </c>
      <c r="H11" s="30">
        <f>IF(C11="","",CONCATENATE(IF(Sample!H26&lt;&gt;"","Seeds",IF(Sample!I26&lt;&gt;"","Pooled leaves","?")),CONCATENATE(" - ",Sample!$D$7)))</f>
      </c>
      <c r="J11" s="30">
        <f>IF(C11="","",Sample!G26)</f>
      </c>
    </row>
    <row r="12" spans="1:10" ht="12.75">
      <c r="A12">
        <f>IF(C12="","",Sample!D$5)</f>
      </c>
      <c r="B12">
        <f>IF(C12="","",CONCATENATE(Sample!D$5,"-",IF(Sample!B27&lt;10,CONCATENATE("0",Sample!B27),Sample!B27)))</f>
      </c>
      <c r="C12" s="30">
        <f>IF(Sample!C27=0,"",Sample!C27)</f>
      </c>
      <c r="D12">
        <f>IF(Sample!C27=0,"",CONCATENATE(Sample!J27,IF(Sample!H27="x"," seeds",IF(Sample!I27="x"," leaves","?"))))</f>
      </c>
      <c r="E12">
        <f t="shared" si="0"/>
      </c>
      <c r="F12" s="30">
        <f>IF(C12="","",IF(Sample!F27=0,"-",Sample!F27))</f>
      </c>
      <c r="G12">
        <f>IF(C12="","",IF(Sample!D27=0,"-",Sample!D27))</f>
      </c>
      <c r="H12" s="30">
        <f>IF(C12="","",CONCATENATE(IF(Sample!H27&lt;&gt;"","Seeds",IF(Sample!I27&lt;&gt;"","Pooled leaves","?")),CONCATENATE(" - ",Sample!$D$7)))</f>
      </c>
      <c r="J12" s="30">
        <f>IF(C12="","",Sample!G27)</f>
      </c>
    </row>
    <row r="13" spans="1:10" ht="12.75">
      <c r="A13">
        <f>IF(C13="","",Sample!D$5)</f>
      </c>
      <c r="B13">
        <f>IF(C13="","",CONCATENATE(Sample!D$5,"-",IF(Sample!B28&lt;10,CONCATENATE("0",Sample!B28),Sample!B28)))</f>
      </c>
      <c r="C13" s="30">
        <f>IF(Sample!C28=0,"",Sample!C28)</f>
      </c>
      <c r="D13">
        <f>IF(Sample!C28=0,"",CONCATENATE(Sample!J28,IF(Sample!H28="x"," seeds",IF(Sample!I28="x"," leaves","?"))))</f>
      </c>
      <c r="E13">
        <f t="shared" si="0"/>
      </c>
      <c r="F13" s="30">
        <f>IF(C13="","",IF(Sample!F28=0,"-",Sample!F28))</f>
      </c>
      <c r="G13">
        <f>IF(C13="","",IF(Sample!D28=0,"-",Sample!D28))</f>
      </c>
      <c r="H13" s="30">
        <f>IF(C13="","",CONCATENATE(IF(Sample!H28&lt;&gt;"","Seeds",IF(Sample!I28&lt;&gt;"","Pooled leaves","?")),CONCATENATE(" - ",Sample!$D$7)))</f>
      </c>
      <c r="J13" s="30">
        <f>IF(C13="","",Sample!G28)</f>
      </c>
    </row>
    <row r="14" spans="1:10" ht="12.75">
      <c r="A14">
        <f>IF(C14="","",Sample!D$5)</f>
      </c>
      <c r="B14">
        <f>IF(C14="","",CONCATENATE(Sample!D$5,"-",IF(Sample!B29&lt;10,CONCATENATE("0",Sample!B29),Sample!B29)))</f>
      </c>
      <c r="C14" s="30">
        <f>IF(Sample!C29=0,"",Sample!C29)</f>
      </c>
      <c r="D14">
        <f>IF(Sample!C29=0,"",CONCATENATE(Sample!J29,IF(Sample!H29="x"," seeds",IF(Sample!I29="x"," leaves","?"))))</f>
      </c>
      <c r="E14">
        <f t="shared" si="0"/>
      </c>
      <c r="F14" s="30">
        <f>IF(C14="","",IF(Sample!F29=0,"-",Sample!F29))</f>
      </c>
      <c r="G14">
        <f>IF(C14="","",IF(Sample!D29=0,"-",Sample!D29))</f>
      </c>
      <c r="H14" s="30">
        <f>IF(C14="","",CONCATENATE(IF(Sample!H29&lt;&gt;"","Seeds",IF(Sample!I29&lt;&gt;"","Pooled leaves","?")),CONCATENATE(" - ",Sample!$D$7)))</f>
      </c>
      <c r="J14" s="30">
        <f>IF(C14="","",Sample!G29)</f>
      </c>
    </row>
    <row r="15" spans="1:10" ht="12.75">
      <c r="A15">
        <f>IF(C15="","",Sample!D$5)</f>
      </c>
      <c r="B15">
        <f>IF(C15="","",CONCATENATE(Sample!D$5,"-",IF(Sample!B30&lt;10,CONCATENATE("0",Sample!B30),Sample!B30)))</f>
      </c>
      <c r="C15" s="30">
        <f>IF(Sample!C30=0,"",Sample!C30)</f>
      </c>
      <c r="D15">
        <f>IF(Sample!C30=0,"",CONCATENATE(Sample!J30,IF(Sample!H30="x"," seeds",IF(Sample!I30="x"," leaves","?"))))</f>
      </c>
      <c r="E15">
        <f t="shared" si="0"/>
      </c>
      <c r="F15" s="30">
        <f>IF(C15="","",IF(Sample!F30=0,"-",Sample!F30))</f>
      </c>
      <c r="G15">
        <f>IF(C15="","",IF(Sample!D30=0,"-",Sample!D30))</f>
      </c>
      <c r="H15" s="30">
        <f>IF(C15="","",CONCATENATE(IF(Sample!H30&lt;&gt;"","Seeds",IF(Sample!I30&lt;&gt;"","Pooled leaves","?")),CONCATENATE(" - ",Sample!$D$7)))</f>
      </c>
      <c r="J15" s="30">
        <f>IF(C15="","",Sample!G30)</f>
      </c>
    </row>
    <row r="16" spans="1:10" ht="12.75">
      <c r="A16">
        <f>IF(C16="","",Sample!D$5)</f>
      </c>
      <c r="B16">
        <f>IF(C16="","",CONCATENATE(Sample!D$5,"-",IF(Sample!B31&lt;10,CONCATENATE("0",Sample!B31),Sample!B31)))</f>
      </c>
      <c r="C16" s="30">
        <f>IF(Sample!C31=0,"",Sample!C31)</f>
      </c>
      <c r="D16">
        <f>IF(Sample!C31=0,"",CONCATENATE(Sample!J31,IF(Sample!H31="x"," seeds",IF(Sample!I31="x"," leaves","?"))))</f>
      </c>
      <c r="E16">
        <f t="shared" si="0"/>
      </c>
      <c r="F16" s="30">
        <f>IF(C16="","",IF(Sample!F31=0,"-",Sample!F31))</f>
      </c>
      <c r="G16">
        <f>IF(C16="","",IF(Sample!D31=0,"-",Sample!D31))</f>
      </c>
      <c r="H16" s="30">
        <f>IF(C16="","",CONCATENATE(IF(Sample!H31&lt;&gt;"","Seeds",IF(Sample!I31&lt;&gt;"","Pooled leaves","?")),CONCATENATE(" - ",Sample!$D$7)))</f>
      </c>
      <c r="J16" s="30">
        <f>IF(C16="","",Sample!G31)</f>
      </c>
    </row>
    <row r="17" spans="1:10" ht="12.75">
      <c r="A17">
        <f>IF(C17="","",Sample!D$5)</f>
      </c>
      <c r="B17">
        <f>IF(C17="","",CONCATENATE(Sample!D$5,"-",IF(Sample!B32&lt;10,CONCATENATE("0",Sample!B32),Sample!B32)))</f>
      </c>
      <c r="C17" s="30">
        <f>IF(Sample!C32=0,"",Sample!C32)</f>
      </c>
      <c r="D17">
        <f>IF(Sample!C32=0,"",CONCATENATE(Sample!J32,IF(Sample!H32="x"," seeds",IF(Sample!I32="x"," leaves","?"))))</f>
      </c>
      <c r="E17">
        <f t="shared" si="0"/>
      </c>
      <c r="F17" s="30">
        <f>IF(C17="","",IF(Sample!F32=0,"-",Sample!F32))</f>
      </c>
      <c r="G17">
        <f>IF(C17="","",IF(Sample!D32=0,"-",Sample!D32))</f>
      </c>
      <c r="H17" s="30">
        <f>IF(C17="","",CONCATENATE(IF(Sample!H32&lt;&gt;"","Seeds",IF(Sample!I32&lt;&gt;"","Pooled leaves","?")),CONCATENATE(" - ",Sample!$D$7)))</f>
      </c>
      <c r="J17" s="30">
        <f>IF(C17="","",Sample!G32)</f>
      </c>
    </row>
    <row r="18" spans="1:10" ht="12.75">
      <c r="A18">
        <f>IF(C18="","",Sample!D$5)</f>
      </c>
      <c r="B18">
        <f>IF(C18="","",CONCATENATE(Sample!D$5,"-",IF(Sample!B33&lt;10,CONCATENATE("0",Sample!B33),Sample!B33)))</f>
      </c>
      <c r="C18" s="30">
        <f>IF(Sample!C33=0,"",Sample!C33)</f>
      </c>
      <c r="D18">
        <f>IF(Sample!C33=0,"",CONCATENATE(Sample!J33,IF(Sample!H33="x"," seeds",IF(Sample!I33="x"," leaves","?"))))</f>
      </c>
      <c r="E18">
        <f t="shared" si="0"/>
      </c>
      <c r="F18" s="30">
        <f>IF(C18="","",IF(Sample!F33=0,"-",Sample!F33))</f>
      </c>
      <c r="G18">
        <f>IF(C18="","",IF(Sample!D33=0,"-",Sample!D33))</f>
      </c>
      <c r="H18" s="30">
        <f>IF(C18="","",CONCATENATE(IF(Sample!H33&lt;&gt;"","Seeds",IF(Sample!I33&lt;&gt;"","Pooled leaves","?")),CONCATENATE(" - ",Sample!$D$7)))</f>
      </c>
      <c r="J18" s="30">
        <f>IF(C18="","",Sample!G33)</f>
      </c>
    </row>
    <row r="19" spans="1:10" ht="12.75">
      <c r="A19">
        <f>IF(C19="","",Sample!D$5)</f>
      </c>
      <c r="B19">
        <f>IF(C19="","",CONCATENATE(Sample!D$5,"-",IF(Sample!B34&lt;10,CONCATENATE("0",Sample!B34),Sample!B34)))</f>
      </c>
      <c r="C19" s="30">
        <f>IF(Sample!C34=0,"",Sample!C34)</f>
      </c>
      <c r="D19">
        <f>IF(Sample!C34=0,"",CONCATENATE(Sample!J34,IF(Sample!H34="x"," seeds",IF(Sample!I34="x"," leaves","?"))))</f>
      </c>
      <c r="E19">
        <f t="shared" si="0"/>
      </c>
      <c r="F19" s="30">
        <f>IF(C19="","",IF(Sample!F34=0,"-",Sample!F34))</f>
      </c>
      <c r="G19">
        <f>IF(C19="","",IF(Sample!D34=0,"-",Sample!D34))</f>
      </c>
      <c r="H19" s="30">
        <f>IF(C19="","",CONCATENATE(IF(Sample!H34&lt;&gt;"","Seeds",IF(Sample!I34&lt;&gt;"","Pooled leaves","?")),CONCATENATE(" - ",Sample!$D$7)))</f>
      </c>
      <c r="J19" s="30">
        <f>IF(C19="","",Sample!G34)</f>
      </c>
    </row>
    <row r="20" spans="1:10" ht="12.75">
      <c r="A20">
        <f>IF(C20="","",Sample!D$5)</f>
      </c>
      <c r="B20">
        <f>IF(C20="","",CONCATENATE(Sample!D$5,"-",IF(Sample!B35&lt;10,CONCATENATE("0",Sample!B35),Sample!B35)))</f>
      </c>
      <c r="C20" s="30">
        <f>IF(Sample!C35=0,"",Sample!C35)</f>
      </c>
      <c r="D20">
        <f>IF(Sample!C35=0,"",CONCATENATE(Sample!J35,IF(Sample!H35="x"," seeds",IF(Sample!I35="x"," leaves","?"))))</f>
      </c>
      <c r="E20">
        <f t="shared" si="0"/>
      </c>
      <c r="F20" s="30">
        <f>IF(C20="","",IF(Sample!F35=0,"-",Sample!F35))</f>
      </c>
      <c r="G20">
        <f>IF(C20="","",IF(Sample!D35=0,"-",Sample!D35))</f>
      </c>
      <c r="H20" s="30">
        <f>IF(C20="","",CONCATENATE(IF(Sample!H35&lt;&gt;"","Seeds",IF(Sample!I35&lt;&gt;"","Pooled leaves","?")),CONCATENATE(" - ",Sample!$D$7)))</f>
      </c>
      <c r="J20" s="30">
        <f>IF(C20="","",Sample!G35)</f>
      </c>
    </row>
    <row r="21" spans="1:10" ht="12.75">
      <c r="A21">
        <f>IF(C21="","",Sample!D$5)</f>
      </c>
      <c r="B21">
        <f>IF(C21="","",CONCATENATE(Sample!D$5,"-",IF(Sample!B36&lt;10,CONCATENATE("0",Sample!B36),Sample!B36)))</f>
      </c>
      <c r="C21" s="30">
        <f>IF(Sample!C36=0,"",Sample!C36)</f>
      </c>
      <c r="D21">
        <f>IF(Sample!C36=0,"",CONCATENATE(Sample!J36,IF(Sample!H36="x"," seeds",IF(Sample!I36="x"," leaves","?"))))</f>
      </c>
      <c r="E21">
        <f t="shared" si="0"/>
      </c>
      <c r="F21" s="30">
        <f>IF(C21="","",IF(Sample!F36=0,"-",Sample!F36))</f>
      </c>
      <c r="G21">
        <f>IF(C21="","",IF(Sample!D36=0,"-",Sample!D36))</f>
      </c>
      <c r="H21" s="30">
        <f>IF(C21="","",CONCATENATE(IF(Sample!H36&lt;&gt;"","Seeds",IF(Sample!I36&lt;&gt;"","Pooled leaves","?")),CONCATENATE(" - ",Sample!$D$7)))</f>
      </c>
      <c r="J21" s="30">
        <f>IF(C21="","",Sample!G36)</f>
      </c>
    </row>
    <row r="22" spans="1:10" ht="12.75">
      <c r="A22">
        <f>IF(C22="","",Sample!D$5)</f>
      </c>
      <c r="B22">
        <f>IF(C22="","",CONCATENATE(Sample!D$5,"-",IF(Sample!B37&lt;10,CONCATENATE("0",Sample!B37),Sample!B37)))</f>
      </c>
      <c r="C22" s="30">
        <f>IF(Sample!C37=0,"",Sample!C37)</f>
      </c>
      <c r="D22">
        <f>IF(Sample!C37=0,"",CONCATENATE(Sample!J37,IF(Sample!H37="x"," seeds",IF(Sample!I37="x"," leaves","?"))))</f>
      </c>
      <c r="E22">
        <f t="shared" si="0"/>
      </c>
      <c r="F22" s="30">
        <f>IF(C22="","",IF(Sample!F37=0,"-",Sample!F37))</f>
      </c>
      <c r="G22">
        <f>IF(C22="","",IF(Sample!D37=0,"-",Sample!D37))</f>
      </c>
      <c r="H22" s="30">
        <f>IF(C22="","",CONCATENATE(IF(Sample!H37&lt;&gt;"","Seeds",IF(Sample!I37&lt;&gt;"","Pooled leaves","?")),CONCATENATE(" - ",Sample!$D$7)))</f>
      </c>
      <c r="J22" s="30">
        <f>IF(C22="","",Sample!G37)</f>
      </c>
    </row>
    <row r="23" spans="1:10" ht="12.75">
      <c r="A23">
        <f>IF(C23="","",Sample!D$5)</f>
      </c>
      <c r="B23">
        <f>IF(C23="","",CONCATENATE(Sample!D$5,"-",IF(Sample!B38&lt;10,CONCATENATE("0",Sample!B38),Sample!B38)))</f>
      </c>
      <c r="C23" s="30">
        <f>IF(Sample!C38=0,"",Sample!C38)</f>
      </c>
      <c r="D23">
        <f>IF(Sample!C38=0,"",CONCATENATE(Sample!J38,IF(Sample!H38="x"," seeds",IF(Sample!I38="x"," leaves","?"))))</f>
      </c>
      <c r="E23">
        <f t="shared" si="0"/>
      </c>
      <c r="F23" s="30">
        <f>IF(C23="","",IF(Sample!F38=0,"-",Sample!F38))</f>
      </c>
      <c r="G23">
        <f>IF(C23="","",IF(Sample!D38=0,"-",Sample!D38))</f>
      </c>
      <c r="H23" s="30">
        <f>IF(C23="","",CONCATENATE(IF(Sample!H38&lt;&gt;"","Seeds",IF(Sample!I38&lt;&gt;"","Pooled leaves","?")),CONCATENATE(" - ",Sample!$D$7)))</f>
      </c>
      <c r="J23" s="30">
        <f>IF(C23="","",Sample!G38)</f>
      </c>
    </row>
    <row r="24" spans="1:10" ht="12.75">
      <c r="A24">
        <f>IF(C24="","",Sample!D$5)</f>
      </c>
      <c r="B24">
        <f>IF(C24="","",CONCATENATE(Sample!D$5,"-",IF(Sample!B39&lt;10,CONCATENATE("0",Sample!B39),Sample!B39)))</f>
      </c>
      <c r="C24" s="30">
        <f>IF(Sample!C39=0,"",Sample!C39)</f>
      </c>
      <c r="D24">
        <f>IF(Sample!C39=0,"",CONCATENATE(Sample!J39,IF(Sample!H39="x"," seeds",IF(Sample!I39="x"," leaves","?"))))</f>
      </c>
      <c r="E24">
        <f t="shared" si="0"/>
      </c>
      <c r="F24" s="30">
        <f>IF(C24="","",IF(Sample!F39=0,"-",Sample!F39))</f>
      </c>
      <c r="G24">
        <f>IF(C24="","",IF(Sample!D39=0,"-",Sample!D39))</f>
      </c>
      <c r="H24" s="30">
        <f>IF(C24="","",CONCATENATE(IF(Sample!H39&lt;&gt;"","Seeds",IF(Sample!I39&lt;&gt;"","Pooled leaves","?")),CONCATENATE(" - ",Sample!$D$7)))</f>
      </c>
      <c r="J24" s="30">
        <f>IF(C24="","",Sample!G39)</f>
      </c>
    </row>
    <row r="25" spans="1:10" ht="12.75">
      <c r="A25">
        <f>IF(C25="","",Sample!D$5)</f>
      </c>
      <c r="B25">
        <f>IF(C25="","",CONCATENATE(Sample!D$5,"-",IF(Sample!B40&lt;10,CONCATENATE("0",Sample!B40),Sample!B40)))</f>
      </c>
      <c r="C25" s="30">
        <f>IF(Sample!C40=0,"",Sample!C40)</f>
      </c>
      <c r="D25">
        <f>IF(Sample!C40=0,"",CONCATENATE(Sample!J40,IF(Sample!H40="x"," seeds",IF(Sample!I40="x"," leaves","?"))))</f>
      </c>
      <c r="E25">
        <f t="shared" si="0"/>
      </c>
      <c r="F25" s="30">
        <f>IF(C25="","",IF(Sample!F40=0,"-",Sample!F40))</f>
      </c>
      <c r="G25">
        <f>IF(C25="","",IF(Sample!D40=0,"-",Sample!D40))</f>
      </c>
      <c r="H25" s="30">
        <f>IF(C25="","",CONCATENATE(IF(Sample!H40&lt;&gt;"","Seeds",IF(Sample!I40&lt;&gt;"","Pooled leaves","?")),CONCATENATE(" - ",Sample!$D$7)))</f>
      </c>
      <c r="J25" s="30">
        <f>IF(C25="","",Sample!G40)</f>
      </c>
    </row>
    <row r="26" spans="1:11" ht="12.75">
      <c r="A26" s="24">
        <f>IF(C26="","",Sample!D$5)</f>
      </c>
      <c r="B26" s="24">
        <f>IF(C26="","",CONCATENATE(Sample!D$5,"-",IF(Sample!B41&lt;10,CONCATENATE("0",Sample!B41),Sample!B41)))</f>
      </c>
      <c r="C26" s="31">
        <f>IF(Sample!C41=0,"",Sample!C41)</f>
      </c>
      <c r="D26" s="24">
        <f>IF(Sample!C41=0,"",CONCATENATE(Sample!J41,IF(Sample!H41="x"," seeds",IF(Sample!I41="x"," leaves","?"))))</f>
      </c>
      <c r="E26" s="24">
        <f>IF(C26="","","All received")</f>
      </c>
      <c r="F26" s="31">
        <f>IF(C26="","",IF(Sample!F41=0,"-",Sample!F41))</f>
      </c>
      <c r="G26">
        <f>IF(C26="","",IF(Sample!D41=0,"-",Sample!D41))</f>
      </c>
      <c r="H26" s="30">
        <f>IF(C26="","",CONCATENATE(IF(Sample!H41&lt;&gt;"","Seeds",IF(Sample!I41&lt;&gt;"","Pooled leaves","?")),CONCATENATE(" - ",Sample!$D$7)))</f>
      </c>
      <c r="I26" s="24"/>
      <c r="J26" s="30">
        <f>IF(C26="","",Sample!G41)</f>
      </c>
      <c r="K26" s="24"/>
    </row>
    <row r="27" spans="1:11" ht="12.75">
      <c r="A27" s="24">
        <f>IF(C27="","",Sample!D$5)</f>
      </c>
      <c r="B27" s="24">
        <f>IF(C27="","",CONCATENATE(Sample!D$5,"-",IF(Sample!B42&lt;10,CONCATENATE("0",Sample!B42),Sample!B42)))</f>
      </c>
      <c r="C27" s="31">
        <f>IF(Sample!C42=0,"",Sample!C42)</f>
      </c>
      <c r="D27" s="24">
        <f>IF(Sample!C42=0,"",CONCATENATE(Sample!J42,IF(Sample!H42="x"," seeds",IF(Sample!I42="x"," leaves","?"))))</f>
      </c>
      <c r="E27" s="24">
        <f>IF(C27="","","All received")</f>
      </c>
      <c r="F27" s="31">
        <f>IF(C27="","",IF(Sample!F42=0,"-",Sample!F42))</f>
      </c>
      <c r="G27">
        <f>IF(C27="","",IF(Sample!D42=0,"-",Sample!D42))</f>
      </c>
      <c r="H27" s="30">
        <f>IF(C27="","",CONCATENATE(IF(Sample!H42&lt;&gt;"","Seeds",IF(Sample!I42&lt;&gt;"","Pooled leaves","?")),CONCATENATE(" - ",Sample!$D$7)))</f>
      </c>
      <c r="I27" s="24"/>
      <c r="J27" s="30">
        <f>IF(C27="","",Sample!G42)</f>
      </c>
      <c r="K27" s="24"/>
    </row>
    <row r="28" spans="1:10" ht="12.75">
      <c r="A28">
        <f>IF(C28="","",Sample!D$5)</f>
      </c>
      <c r="B28">
        <f>IF(C28="","",CONCATENATE(Sample!D$5,"-",IF(Sample!B43&lt;10,CONCATENATE("0",Sample!B43),Sample!B43)))</f>
      </c>
      <c r="C28" s="30">
        <f>IF(Sample!C43=0,"",Sample!C43)</f>
      </c>
      <c r="D28">
        <f>IF(Sample!C43=0,"",CONCATENATE(Sample!J43,IF(Sample!H43="x"," seeds",IF(Sample!I43="x"," leaves","?"))))</f>
      </c>
      <c r="E28">
        <f aca="true" t="shared" si="1" ref="E28:E50">IF(C28="","","All received")</f>
      </c>
      <c r="F28" s="30">
        <f>IF(C28="","",IF(Sample!F43=0,"-",Sample!F43))</f>
      </c>
      <c r="G28">
        <f>IF(C28="","",IF(Sample!D43=0,"-",Sample!D43))</f>
      </c>
      <c r="H28" s="30">
        <f>IF(C28="","",CONCATENATE(IF(Sample!H43&lt;&gt;"","Seeds",IF(Sample!I43&lt;&gt;"","Pooled leaves","?")),CONCATENATE(" - ",Sample!$D$7)))</f>
      </c>
      <c r="J28" s="30">
        <f>IF(C28="","",Sample!G43)</f>
      </c>
    </row>
    <row r="29" spans="1:10" ht="12.75">
      <c r="A29">
        <f>IF(C29="","",Sample!D$5)</f>
      </c>
      <c r="B29">
        <f>IF(C29="","",CONCATENATE(Sample!D$5,"-",IF(Sample!B44&lt;10,CONCATENATE("0",Sample!B44),Sample!B44)))</f>
      </c>
      <c r="C29" s="30">
        <f>IF(Sample!C44=0,"",Sample!C44)</f>
      </c>
      <c r="D29">
        <f>IF(Sample!C44=0,"",CONCATENATE(Sample!J44,IF(Sample!H44="x"," seeds",IF(Sample!I44="x"," leaves","?"))))</f>
      </c>
      <c r="E29">
        <f t="shared" si="1"/>
      </c>
      <c r="F29" s="30">
        <f>IF(C29="","",IF(Sample!F44=0,"-",Sample!F44))</f>
      </c>
      <c r="G29">
        <f>IF(C29="","",IF(Sample!D44=0,"-",Sample!D44))</f>
      </c>
      <c r="H29" s="30">
        <f>IF(C29="","",CONCATENATE(IF(Sample!H44&lt;&gt;"","Seeds",IF(Sample!I44&lt;&gt;"","Pooled leaves","?")),CONCATENATE(" - ",Sample!$D$7)))</f>
      </c>
      <c r="J29" s="30">
        <f>IF(C29="","",Sample!G44)</f>
      </c>
    </row>
    <row r="30" spans="1:10" ht="12.75">
      <c r="A30">
        <f>IF(C30="","",Sample!D$5)</f>
      </c>
      <c r="B30">
        <f>IF(C30="","",CONCATENATE(Sample!D$5,"-",IF(Sample!B45&lt;10,CONCATENATE("0",Sample!B45),Sample!B45)))</f>
      </c>
      <c r="C30" s="30">
        <f>IF(Sample!C45=0,"",Sample!C45)</f>
      </c>
      <c r="D30">
        <f>IF(Sample!C45=0,"",CONCATENATE(Sample!J45,IF(Sample!H45="x"," seeds",IF(Sample!I45="x"," leaves","?"))))</f>
      </c>
      <c r="E30">
        <f t="shared" si="1"/>
      </c>
      <c r="F30" s="30">
        <f>IF(C30="","",IF(Sample!F45=0,"-",Sample!F45))</f>
      </c>
      <c r="G30">
        <f>IF(C30="","",IF(Sample!D45=0,"-",Sample!D45))</f>
      </c>
      <c r="H30" s="30">
        <f>IF(C30="","",CONCATENATE(IF(Sample!H45&lt;&gt;"","Seeds",IF(Sample!I45&lt;&gt;"","Pooled leaves","?")),CONCATENATE(" - ",Sample!$D$7)))</f>
      </c>
      <c r="J30" s="30">
        <f>IF(C30="","",Sample!G45)</f>
      </c>
    </row>
    <row r="31" spans="1:10" ht="12.75">
      <c r="A31">
        <f>IF(C31="","",Sample!D$5)</f>
      </c>
      <c r="B31">
        <f>IF(C31="","",CONCATENATE(Sample!D$5,"-",IF(Sample!B46&lt;10,CONCATENATE("0",Sample!B46),Sample!B46)))</f>
      </c>
      <c r="C31" s="30">
        <f>IF(Sample!C46=0,"",Sample!C46)</f>
      </c>
      <c r="D31">
        <f>IF(Sample!C46=0,"",CONCATENATE(Sample!J46,IF(Sample!H46="x"," seeds",IF(Sample!I46="x"," leaves","?"))))</f>
      </c>
      <c r="E31">
        <f t="shared" si="1"/>
      </c>
      <c r="F31" s="30">
        <f>IF(C31="","",IF(Sample!F46=0,"-",Sample!F46))</f>
      </c>
      <c r="G31">
        <f>IF(C31="","",IF(Sample!D46=0,"-",Sample!D46))</f>
      </c>
      <c r="H31" s="30">
        <f>IF(C31="","",CONCATENATE(IF(Sample!H46&lt;&gt;"","Seeds",IF(Sample!I46&lt;&gt;"","Pooled leaves","?")),CONCATENATE(" - ",Sample!$D$7)))</f>
      </c>
      <c r="J31" s="30">
        <f>IF(C31="","",Sample!G46)</f>
      </c>
    </row>
    <row r="32" spans="1:10" ht="12.75">
      <c r="A32">
        <f>IF(C32="","",Sample!D$5)</f>
      </c>
      <c r="B32">
        <f>IF(C32="","",CONCATENATE(Sample!D$5,"-",IF(Sample!B47&lt;10,CONCATENATE("0",Sample!B47),Sample!B47)))</f>
      </c>
      <c r="C32" s="30">
        <f>IF(Sample!C47=0,"",Sample!C47)</f>
      </c>
      <c r="D32">
        <f>IF(Sample!C47=0,"",CONCATENATE(Sample!J47,IF(Sample!H47="x"," seeds",IF(Sample!I47="x"," leaves","?"))))</f>
      </c>
      <c r="E32">
        <f t="shared" si="1"/>
      </c>
      <c r="F32" s="30">
        <f>IF(C32="","",IF(Sample!F47=0,"-",Sample!F47))</f>
      </c>
      <c r="G32">
        <f>IF(C32="","",IF(Sample!D47=0,"-",Sample!D47))</f>
      </c>
      <c r="H32" s="30">
        <f>IF(C32="","",CONCATENATE(IF(Sample!H47&lt;&gt;"","Seeds",IF(Sample!I47&lt;&gt;"","Pooled leaves","?")),CONCATENATE(" - ",Sample!$D$7)))</f>
      </c>
      <c r="J32" s="30">
        <f>IF(C32="","",Sample!G47)</f>
      </c>
    </row>
    <row r="33" spans="1:11" ht="12.75">
      <c r="A33" s="24">
        <f>IF(C33="","",Sample!D$5)</f>
      </c>
      <c r="B33" s="24">
        <f>IF(C33="","",CONCATENATE(Sample!D$5,"-",IF(Sample!B48&lt;10,CONCATENATE("0",Sample!B48),Sample!B48)))</f>
      </c>
      <c r="C33" s="31">
        <f>IF(Sample!C48=0,"",Sample!C48)</f>
      </c>
      <c r="D33" s="24">
        <f>IF(Sample!C48=0,"",CONCATENATE(Sample!J48,IF(Sample!H48="x"," seeds",IF(Sample!I48="x"," leaves","?"))))</f>
      </c>
      <c r="E33" s="24">
        <f t="shared" si="1"/>
      </c>
      <c r="F33" s="31">
        <f>IF(C33="","",IF(Sample!F48=0,"-",Sample!F48))</f>
      </c>
      <c r="G33">
        <f>IF(C33="","",IF(Sample!D48=0,"-",Sample!D48))</f>
      </c>
      <c r="H33" s="30">
        <f>IF(C33="","",CONCATENATE(IF(Sample!H48&lt;&gt;"","Seeds",IF(Sample!I48&lt;&gt;"","Pooled leaves","?")),CONCATENATE(" - ",Sample!$D$7)))</f>
      </c>
      <c r="I33" s="24"/>
      <c r="J33" s="30">
        <f>IF(C33="","",Sample!G48)</f>
      </c>
      <c r="K33" s="24"/>
    </row>
    <row r="34" spans="1:10" ht="12.75">
      <c r="A34">
        <f>IF(C34="","",Sample!D$5)</f>
      </c>
      <c r="B34">
        <f>IF(C34="","",CONCATENATE(Sample!D$5,"-",IF(Sample!B49&lt;10,CONCATENATE("0",Sample!B49),Sample!B49)))</f>
      </c>
      <c r="C34" s="30">
        <f>IF(Sample!C49=0,"",Sample!C49)</f>
      </c>
      <c r="D34">
        <f>IF(Sample!C49=0,"",CONCATENATE(Sample!J49,IF(Sample!H49="x"," seeds",IF(Sample!I49="x"," leaves","?"))))</f>
      </c>
      <c r="E34">
        <f t="shared" si="1"/>
      </c>
      <c r="F34" s="30">
        <f>IF(C34="","",IF(Sample!F49=0,"-",Sample!F49))</f>
      </c>
      <c r="G34">
        <f>IF(C34="","",IF(Sample!D49=0,"-",Sample!D49))</f>
      </c>
      <c r="H34" s="30">
        <f>IF(C34="","",CONCATENATE(IF(Sample!H49&lt;&gt;"","Seeds",IF(Sample!I49&lt;&gt;"","Pooled leaves","?")),CONCATENATE(" - ",Sample!$D$7)))</f>
      </c>
      <c r="J34" s="30">
        <f>IF(C34="","",Sample!G49)</f>
      </c>
    </row>
    <row r="35" spans="1:10" ht="12.75">
      <c r="A35">
        <f>IF(C35="","",Sample!D$5)</f>
      </c>
      <c r="B35">
        <f>IF(C35="","",CONCATENATE(Sample!D$5,"-",IF(Sample!B50&lt;10,CONCATENATE("0",Sample!B50),Sample!B50)))</f>
      </c>
      <c r="C35" s="30">
        <f>IF(Sample!C50=0,"",Sample!C50)</f>
      </c>
      <c r="D35">
        <f>IF(Sample!C50=0,"",CONCATENATE(Sample!J50,IF(Sample!H50="x"," seeds",IF(Sample!I50="x"," leaves","?"))))</f>
      </c>
      <c r="E35">
        <f t="shared" si="1"/>
      </c>
      <c r="F35" s="30">
        <f>IF(C35="","",IF(Sample!F50=0,"-",Sample!F50))</f>
      </c>
      <c r="G35">
        <f>IF(C35="","",IF(Sample!D50=0,"-",Sample!D50))</f>
      </c>
      <c r="H35" s="30">
        <f>IF(C35="","",CONCATENATE(IF(Sample!H50&lt;&gt;"","Seeds",IF(Sample!I50&lt;&gt;"","Pooled leaves","?")),CONCATENATE(" - ",Sample!$D$7)))</f>
      </c>
      <c r="J35" s="30">
        <f>IF(C35="","",Sample!G50)</f>
      </c>
    </row>
    <row r="36" spans="1:10" ht="12.75">
      <c r="A36">
        <f>IF(C36="","",Sample!D$5)</f>
      </c>
      <c r="B36">
        <f>IF(C36="","",CONCATENATE(Sample!D$5,"-",IF(Sample!B51&lt;10,CONCATENATE("0",Sample!B51),Sample!B51)))</f>
      </c>
      <c r="C36" s="30">
        <f>IF(Sample!C51=0,"",Sample!C51)</f>
      </c>
      <c r="D36">
        <f>IF(Sample!C51=0,"",CONCATENATE(Sample!J51,IF(Sample!H51="x"," seeds",IF(Sample!I51="x"," leaves","?"))))</f>
      </c>
      <c r="E36">
        <f t="shared" si="1"/>
      </c>
      <c r="F36" s="30">
        <f>IF(C36="","",IF(Sample!F51=0,"-",Sample!F51))</f>
      </c>
      <c r="G36">
        <f>IF(C36="","",IF(Sample!D51=0,"-",Sample!D51))</f>
      </c>
      <c r="H36" s="30">
        <f>IF(C36="","",CONCATENATE(IF(Sample!H51&lt;&gt;"","Seeds",IF(Sample!I51&lt;&gt;"","Pooled leaves","?")),CONCATENATE(" - ",Sample!$D$7)))</f>
      </c>
      <c r="J36" s="30">
        <f>IF(C36="","",Sample!G51)</f>
      </c>
    </row>
    <row r="37" spans="1:10" ht="12.75">
      <c r="A37">
        <f>IF(C37="","",Sample!D$5)</f>
      </c>
      <c r="B37">
        <f>IF(C37="","",CONCATENATE(Sample!D$5,"-",IF(Sample!B52&lt;10,CONCATENATE("0",Sample!B52),Sample!B52)))</f>
      </c>
      <c r="C37" s="30">
        <f>IF(Sample!C52=0,"",Sample!C52)</f>
      </c>
      <c r="D37">
        <f>IF(Sample!C52=0,"",CONCATENATE(Sample!J52,IF(Sample!H52="x"," seeds",IF(Sample!I52="x"," leaves","?"))))</f>
      </c>
      <c r="E37">
        <f t="shared" si="1"/>
      </c>
      <c r="F37" s="30">
        <f>IF(C37="","",IF(Sample!F52=0,"-",Sample!F52))</f>
      </c>
      <c r="G37">
        <f>IF(C37="","",IF(Sample!D52=0,"-",Sample!D52))</f>
      </c>
      <c r="H37" s="30">
        <f>IF(C37="","",CONCATENATE(IF(Sample!H52&lt;&gt;"","Seeds",IF(Sample!I52&lt;&gt;"","Pooled leaves","?")),CONCATENATE(" - ",Sample!$D$7)))</f>
      </c>
      <c r="J37" s="30">
        <f>IF(C37="","",Sample!G52)</f>
      </c>
    </row>
    <row r="38" spans="1:10" ht="12.75">
      <c r="A38">
        <f>IF(C38="","",Sample!D$5)</f>
      </c>
      <c r="B38">
        <f>IF(C38="","",CONCATENATE(Sample!D$5,"-",IF(Sample!B53&lt;10,CONCATENATE("0",Sample!B53),Sample!B53)))</f>
      </c>
      <c r="C38" s="30">
        <f>IF(Sample!C53=0,"",Sample!C53)</f>
      </c>
      <c r="D38">
        <f>IF(Sample!C53=0,"",CONCATENATE(Sample!J53,IF(Sample!H53="x"," seeds",IF(Sample!I53="x"," leaves","?"))))</f>
      </c>
      <c r="E38">
        <f t="shared" si="1"/>
      </c>
      <c r="F38" s="30">
        <f>IF(C38="","",IF(Sample!F53=0,"-",Sample!F53))</f>
      </c>
      <c r="G38">
        <f>IF(C38="","",IF(Sample!D53=0,"-",Sample!D53))</f>
      </c>
      <c r="H38" s="30">
        <f>IF(C38="","",CONCATENATE(IF(Sample!H53&lt;&gt;"","Seeds",IF(Sample!I53&lt;&gt;"","Pooled leaves","?")),CONCATENATE(" - ",Sample!$D$7)))</f>
      </c>
      <c r="J38" s="30">
        <f>IF(C38="","",Sample!G53)</f>
      </c>
    </row>
    <row r="39" spans="1:10" ht="12.75">
      <c r="A39">
        <f>IF(C39="","",Sample!D$5)</f>
      </c>
      <c r="B39">
        <f>IF(C39="","",CONCATENATE(Sample!D$5,"-",IF(Sample!B54&lt;10,CONCATENATE("0",Sample!B54),Sample!B54)))</f>
      </c>
      <c r="C39" s="30">
        <f>IF(Sample!C54=0,"",Sample!C54)</f>
      </c>
      <c r="D39">
        <f>IF(Sample!C54=0,"",CONCATENATE(Sample!J54,IF(Sample!H54="x"," seeds",IF(Sample!I54="x"," leaves","?"))))</f>
      </c>
      <c r="E39">
        <f t="shared" si="1"/>
      </c>
      <c r="F39" s="30">
        <f>IF(C39="","",IF(Sample!F54=0,"-",Sample!F54))</f>
      </c>
      <c r="G39">
        <f>IF(C39="","",IF(Sample!D54=0,"-",Sample!D54))</f>
      </c>
      <c r="H39" s="30">
        <f>IF(C39="","",CONCATENATE(IF(Sample!H54&lt;&gt;"","Seeds",IF(Sample!I54&lt;&gt;"","Pooled leaves","?")),CONCATENATE(" - ",Sample!$D$7)))</f>
      </c>
      <c r="J39" s="30">
        <f>IF(C39="","",Sample!G54)</f>
      </c>
    </row>
    <row r="40" spans="1:10" ht="12.75">
      <c r="A40">
        <f>IF(C40="","",Sample!D$5)</f>
      </c>
      <c r="B40">
        <f>IF(C40="","",CONCATENATE(Sample!D$5,"-",IF(Sample!B55&lt;10,CONCATENATE("0",Sample!B55),Sample!B55)))</f>
      </c>
      <c r="C40" s="30">
        <f>IF(Sample!C55=0,"",Sample!C55)</f>
      </c>
      <c r="D40">
        <f>IF(Sample!C55=0,"",CONCATENATE(Sample!J55,IF(Sample!H55="x"," seeds",IF(Sample!I55="x"," leaves","?"))))</f>
      </c>
      <c r="E40">
        <f t="shared" si="1"/>
      </c>
      <c r="F40" s="30">
        <f>IF(C40="","",IF(Sample!F55=0,"-",Sample!F55))</f>
      </c>
      <c r="G40">
        <f>IF(C40="","",IF(Sample!D55=0,"-",Sample!D55))</f>
      </c>
      <c r="H40" s="30">
        <f>IF(C40="","",CONCATENATE(IF(Sample!H55&lt;&gt;"","Seeds",IF(Sample!I55&lt;&gt;"","Pooled leaves","?")),CONCATENATE(" - ",Sample!$D$7)))</f>
      </c>
      <c r="J40" s="30">
        <f>IF(C40="","",Sample!G55)</f>
      </c>
    </row>
    <row r="41" spans="1:11" ht="12.75">
      <c r="A41" s="24">
        <f>IF(C41="","",Sample!D$5)</f>
      </c>
      <c r="B41" s="24">
        <f>IF(C41="","",CONCATENATE(Sample!D$5,"-",IF(Sample!B56&lt;10,CONCATENATE("0",Sample!B56),Sample!B56)))</f>
      </c>
      <c r="C41" s="31">
        <f>IF(Sample!C56=0,"",Sample!C56)</f>
      </c>
      <c r="D41" s="24">
        <f>IF(Sample!C56=0,"",CONCATENATE(Sample!J56,IF(Sample!H56="x"," seeds",IF(Sample!I56="x"," leaves","?"))))</f>
      </c>
      <c r="E41" s="24">
        <f t="shared" si="1"/>
      </c>
      <c r="F41" s="31">
        <f>IF(C41="","",IF(Sample!F56=0,"-",Sample!F56))</f>
      </c>
      <c r="G41">
        <f>IF(C41="","",IF(Sample!D56=0,"-",Sample!D56))</f>
      </c>
      <c r="H41" s="30">
        <f>IF(C41="","",CONCATENATE(IF(Sample!H56&lt;&gt;"","Seeds",IF(Sample!I56&lt;&gt;"","Pooled leaves","?")),CONCATENATE(" - ",Sample!$D$7)))</f>
      </c>
      <c r="I41" s="24"/>
      <c r="J41" s="30">
        <f>IF(C41="","",Sample!G56)</f>
      </c>
      <c r="K41" s="24"/>
    </row>
    <row r="42" spans="1:11" ht="12.75">
      <c r="A42" s="24">
        <f>IF(C42="","",Sample!D$5)</f>
      </c>
      <c r="B42" s="24">
        <f>IF(C42="","",CONCATENATE(Sample!D$5,"-",IF(Sample!B57&lt;10,CONCATENATE("0",Sample!B57),Sample!B57)))</f>
      </c>
      <c r="C42" s="31">
        <f>IF(Sample!C57=0,"",Sample!C57)</f>
      </c>
      <c r="D42" s="24">
        <f>IF(Sample!C57=0,"",CONCATENATE(Sample!J57,IF(Sample!H57="x"," seeds",IF(Sample!I57="x"," leaves","?"))))</f>
      </c>
      <c r="E42" s="24">
        <f t="shared" si="1"/>
      </c>
      <c r="F42" s="31">
        <f>IF(C42="","",IF(Sample!F57=0,"-",Sample!F57))</f>
      </c>
      <c r="G42">
        <f>IF(C42="","",IF(Sample!D57=0,"-",Sample!D57))</f>
      </c>
      <c r="H42" s="31"/>
      <c r="I42" s="24"/>
      <c r="J42" s="31">
        <f>IF(C42="","",Sample!G57)</f>
      </c>
      <c r="K42" s="24"/>
    </row>
    <row r="43" spans="1:10" ht="12.75">
      <c r="A43">
        <f>IF(C43="","",Sample!D$5)</f>
      </c>
      <c r="B43">
        <f>IF(C43="","",CONCATENATE(Sample!D$5,"-",IF(Sample!B58&lt;10,CONCATENATE("0",Sample!B58),Sample!B58)))</f>
      </c>
      <c r="C43" s="30">
        <f>IF(Sample!C58=0,"",Sample!C58)</f>
      </c>
      <c r="D43">
        <f>IF(Sample!C58=0,"",CONCATENATE(Sample!#REF!,IF(Sample!G58="x"," seeds",IF(Sample!I58="x"," leaves","?"))))</f>
      </c>
      <c r="E43">
        <f t="shared" si="1"/>
      </c>
      <c r="F43" s="30">
        <f>IF(C43="","",IF(Sample!D58=0,"-",Sample!D58))</f>
      </c>
      <c r="G43">
        <f>IF(C43="","",IF(Sample!#REF!=0,"-",Sample!#REF!))</f>
      </c>
      <c r="H43" s="30"/>
      <c r="J43" s="30">
        <f>IF(C43="","",Sample!#REF!)</f>
      </c>
    </row>
    <row r="44" spans="1:10" ht="12.75">
      <c r="A44">
        <f>IF(C44="","",Sample!D$5)</f>
      </c>
      <c r="B44">
        <f>IF(C44="","",CONCATENATE(Sample!D$5,"-",IF(Sample!B59&lt;10,CONCATENATE("0",Sample!B59),Sample!B59)))</f>
      </c>
      <c r="C44" s="30">
        <f>IF(Sample!C59=0,"",Sample!C59)</f>
      </c>
      <c r="D44">
        <f>IF(Sample!C59=0,"",CONCATENATE(Sample!#REF!,IF(Sample!G59="x"," seeds",IF(Sample!I59="x"," leaves","?"))))</f>
      </c>
      <c r="E44">
        <f t="shared" si="1"/>
      </c>
      <c r="F44" s="30">
        <f>IF(C44="","",IF(Sample!D59=0,"-",Sample!D59))</f>
      </c>
      <c r="G44">
        <f>IF(C44="","",IF(Sample!#REF!=0,"-",Sample!#REF!))</f>
      </c>
      <c r="H44" s="30"/>
      <c r="J44" s="30">
        <f>IF(C44="","",Sample!#REF!)</f>
      </c>
    </row>
    <row r="45" spans="1:10" ht="12.75">
      <c r="A45">
        <f>IF(C45="","",Sample!D$5)</f>
      </c>
      <c r="B45">
        <f>IF(C45="","",CONCATENATE(Sample!D$5,"-",IF(Sample!B60&lt;10,CONCATENATE("0",Sample!B60),Sample!B60)))</f>
      </c>
      <c r="C45" s="30">
        <f>IF(Sample!C60=0,"",Sample!C60)</f>
      </c>
      <c r="D45">
        <f>IF(Sample!C60=0,"",CONCATENATE(Sample!#REF!,IF(Sample!G60="x"," seeds",IF(Sample!I60="x"," leaves","?"))))</f>
      </c>
      <c r="E45">
        <f t="shared" si="1"/>
      </c>
      <c r="F45" s="30">
        <f>IF(C45="","",IF(Sample!D60=0,"-",Sample!D60))</f>
      </c>
      <c r="G45">
        <f>IF(C45="","",IF(Sample!#REF!=0,"-",Sample!#REF!))</f>
      </c>
      <c r="H45" s="30"/>
      <c r="J45" s="30">
        <f>IF(C45="","",Sample!#REF!)</f>
      </c>
    </row>
    <row r="46" spans="1:10" ht="12.75">
      <c r="A46">
        <f>IF(C46="","",Sample!D$5)</f>
      </c>
      <c r="B46">
        <f>IF(C46="","",CONCATENATE(Sample!D$5,"-",IF(Sample!B62&lt;10,CONCATENATE("0",Sample!B62),Sample!B62)))</f>
      </c>
      <c r="C46" s="30">
        <f>IF(Sample!C61=0,"",Sample!C61)</f>
      </c>
      <c r="D46">
        <f>IF(Sample!C61=0,"",CONCATENATE(Sample!#REF!,IF(Sample!G61="x"," seeds",IF(Sample!I61="x"," leaves","?"))))</f>
      </c>
      <c r="E46">
        <f t="shared" si="1"/>
      </c>
      <c r="F46" s="30">
        <f>IF(C46="","",IF(Sample!D61=0,"-",Sample!D61))</f>
      </c>
      <c r="G46">
        <f>IF(C46="","",IF(Sample!#REF!=0,"-",Sample!#REF!))</f>
      </c>
      <c r="H46" s="30"/>
      <c r="J46" s="30">
        <f>IF(C46="","",Sample!#REF!)</f>
      </c>
    </row>
    <row r="47" spans="1:10" ht="12.75">
      <c r="A47">
        <f>IF(C47="","",Sample!D$5)</f>
      </c>
      <c r="B47">
        <f>IF(C47="","",CONCATENATE(Sample!D$5,"-",IF(Sample!#REF!&lt;10,CONCATENATE("0",Sample!#REF!),Sample!#REF!)))</f>
      </c>
      <c r="C47" s="30">
        <f>IF(Sample!C62=0,"",Sample!C62)</f>
      </c>
      <c r="D47">
        <f>IF(Sample!C62=0,"",CONCATENATE(Sample!#REF!,IF(Sample!G62="x"," seeds",IF(Sample!I62="x"," leaves","?"))))</f>
      </c>
      <c r="E47">
        <f t="shared" si="1"/>
      </c>
      <c r="F47" s="30">
        <f>IF(C47="","",IF(Sample!D62=0,"-",Sample!D62))</f>
      </c>
      <c r="G47">
        <f>IF(C47="","",IF(Sample!#REF!=0,"-",Sample!#REF!))</f>
      </c>
      <c r="H47" s="30"/>
      <c r="J47" s="30">
        <f>IF(C47="","",Sample!#REF!)</f>
      </c>
    </row>
    <row r="48" spans="1:10" ht="12.75">
      <c r="A48">
        <f>IF(C48="","",Sample!D$5)</f>
      </c>
      <c r="B48">
        <f>IF(C48="","",CONCATENATE(Sample!D$5,"-",IF(Sample!B63&lt;10,CONCATENATE("0",Sample!B63),Sample!B63)))</f>
      </c>
      <c r="C48" s="30">
        <f>IF(Sample!C63=0,"",Sample!C63)</f>
      </c>
      <c r="D48">
        <f>IF(Sample!C63=0,"",CONCATENATE(Sample!J63,IF(Sample!H63="x"," seeds",IF(Sample!I63="x"," leaves","?"))))</f>
      </c>
      <c r="E48">
        <f t="shared" si="1"/>
      </c>
      <c r="F48" s="30">
        <f>IF(C48="","",IF(Sample!F63=0,"-",Sample!F63))</f>
      </c>
      <c r="G48">
        <f>IF(C48="","",IF(Sample!D63=0,"-",Sample!D63))</f>
      </c>
      <c r="H48" s="30"/>
      <c r="J48" s="30">
        <f>IF(C48="","",Sample!G63)</f>
      </c>
    </row>
    <row r="49" spans="1:10" ht="12.75">
      <c r="A49">
        <f>IF(C49="","",Sample!D$5)</f>
      </c>
      <c r="B49">
        <f>IF(C49="","",CONCATENATE(Sample!D$5,"-",IF(Sample!B64&lt;10,CONCATENATE("0",Sample!B64),Sample!B64)))</f>
      </c>
      <c r="C49" s="30">
        <f>IF(Sample!C64=0,"",Sample!C64)</f>
      </c>
      <c r="D49">
        <f>IF(Sample!C64=0,"",CONCATENATE(Sample!J64,IF(Sample!H64="x"," seeds",IF(Sample!I64="x"," leaves","?"))))</f>
      </c>
      <c r="E49">
        <f t="shared" si="1"/>
      </c>
      <c r="F49" s="30">
        <f>IF(C49="","",IF(Sample!F64=0,"-",Sample!F64))</f>
      </c>
      <c r="G49">
        <f>IF(C49="","",IF(Sample!D64=0,"-",Sample!D64))</f>
      </c>
      <c r="H49" s="30"/>
      <c r="J49" s="30">
        <f>IF(C49="","",Sample!G64)</f>
      </c>
    </row>
    <row r="50" spans="1:10" ht="12.75">
      <c r="A50">
        <f>IF(C50="","",Sample!D$5)</f>
      </c>
      <c r="B50">
        <f>IF(C50="","",CONCATENATE(Sample!D$5,"-",IF(Sample!B65&lt;10,CONCATENATE("0",Sample!B65),Sample!B65)))</f>
      </c>
      <c r="C50" s="30">
        <f>IF(Sample!C65=0,"",Sample!C65)</f>
      </c>
      <c r="D50">
        <f>IF(Sample!C65=0,"",CONCATENATE(Sample!J65,IF(Sample!H65="x"," seeds",IF(Sample!I65="x"," leaves","?"))))</f>
      </c>
      <c r="E50">
        <f t="shared" si="1"/>
      </c>
      <c r="F50" s="30">
        <f>IF(C50="","",IF(Sample!F65=0,"-",Sample!F65))</f>
      </c>
      <c r="G50">
        <f>IF(C50="","",IF(Sample!D65=0,"-",Sample!D65))</f>
      </c>
      <c r="H50" s="30"/>
      <c r="J50" s="30">
        <f>IF(C50="","",Sample!G65)</f>
      </c>
    </row>
  </sheetData>
  <sheetProtection/>
  <printOptions/>
  <pageMargins left="0.75" right="0.75" top="1" bottom="1" header="0.5" footer="0.5"/>
  <pageSetup fitToHeight="1" fitToWidth="1" horizontalDpi="600" verticalDpi="600" orientation="landscape" paperSize="9" scale="73" r:id="rId2"/>
  <tableParts>
    <tablePart r:id="rId1"/>
  </tableParts>
</worksheet>
</file>

<file path=xl/worksheets/sheet2.xml><?xml version="1.0" encoding="utf-8"?>
<worksheet xmlns="http://schemas.openxmlformats.org/spreadsheetml/2006/main" xmlns:r="http://schemas.openxmlformats.org/officeDocument/2006/relationships">
  <sheetPr codeName="Blad4"/>
  <dimension ref="A1:AS62"/>
  <sheetViews>
    <sheetView showRowColHeaders="0" tabSelected="1" zoomScale="110" zoomScaleNormal="110" workbookViewId="0" topLeftCell="A1">
      <selection activeCell="C8" sqref="C8"/>
    </sheetView>
  </sheetViews>
  <sheetFormatPr defaultColWidth="9.140625" defaultRowHeight="16.5" customHeight="1"/>
  <cols>
    <col min="1" max="1" width="2.28125" style="7" customWidth="1"/>
    <col min="2" max="2" width="20.00390625" style="7" customWidth="1"/>
    <col min="3" max="3" width="27.00390625" style="7" customWidth="1"/>
    <col min="4" max="4" width="20.00390625" style="7" bestFit="1" customWidth="1"/>
    <col min="5" max="9" width="6.57421875" style="7" customWidth="1"/>
    <col min="10" max="10" width="2.421875" style="7" customWidth="1"/>
    <col min="11" max="45" width="9.140625" style="17" customWidth="1"/>
    <col min="46" max="16384" width="9.140625" style="7" customWidth="1"/>
  </cols>
  <sheetData>
    <row r="1" spans="1:10" ht="9.75" customHeight="1">
      <c r="A1" s="222"/>
      <c r="B1" s="166"/>
      <c r="C1" s="166"/>
      <c r="D1" s="166"/>
      <c r="E1" s="166"/>
      <c r="F1" s="166"/>
      <c r="G1" s="166"/>
      <c r="H1" s="166"/>
      <c r="I1" s="166"/>
      <c r="J1" s="166"/>
    </row>
    <row r="2" spans="1:10" ht="16.5" customHeight="1">
      <c r="A2" s="145"/>
      <c r="B2" s="306" t="str">
        <f>Sample!B2</f>
        <v>GMO Testing</v>
      </c>
      <c r="C2" s="306"/>
      <c r="D2" s="306"/>
      <c r="E2" s="306"/>
      <c r="F2" s="306"/>
      <c r="G2" s="223"/>
      <c r="H2" s="223"/>
      <c r="I2" s="224"/>
      <c r="J2" s="225"/>
    </row>
    <row r="3" spans="1:10" ht="16.5" customHeight="1">
      <c r="A3" s="145"/>
      <c r="B3" s="306"/>
      <c r="C3" s="306"/>
      <c r="D3" s="306"/>
      <c r="E3" s="306"/>
      <c r="F3" s="306"/>
      <c r="G3" s="223"/>
      <c r="H3" s="223"/>
      <c r="I3" s="224"/>
      <c r="J3" s="225"/>
    </row>
    <row r="4" spans="1:10" ht="16.5" customHeight="1">
      <c r="A4" s="145"/>
      <c r="B4" s="96" t="s">
        <v>136</v>
      </c>
      <c r="C4" s="223"/>
      <c r="D4" s="223"/>
      <c r="E4" s="223"/>
      <c r="F4" s="223"/>
      <c r="G4" s="223"/>
      <c r="H4" s="223"/>
      <c r="I4" s="224"/>
      <c r="J4" s="225"/>
    </row>
    <row r="5" spans="1:10" ht="16.5" customHeight="1">
      <c r="A5" s="145"/>
      <c r="B5" s="96" t="s">
        <v>137</v>
      </c>
      <c r="C5" s="226"/>
      <c r="D5" s="226"/>
      <c r="E5" s="226"/>
      <c r="F5" s="226"/>
      <c r="G5" s="223"/>
      <c r="H5" s="223"/>
      <c r="I5" s="224"/>
      <c r="J5" s="225"/>
    </row>
    <row r="6" spans="1:10" ht="16.5" customHeight="1">
      <c r="A6" s="145"/>
      <c r="B6" s="223"/>
      <c r="C6" s="223"/>
      <c r="D6" s="223"/>
      <c r="E6" s="223"/>
      <c r="F6" s="223"/>
      <c r="G6" s="223"/>
      <c r="H6" s="223"/>
      <c r="I6" s="224"/>
      <c r="J6" s="225"/>
    </row>
    <row r="7" spans="1:10" ht="16.5" customHeight="1">
      <c r="A7" s="145"/>
      <c r="B7" s="313" t="s">
        <v>79</v>
      </c>
      <c r="C7" s="313"/>
      <c r="D7" s="313"/>
      <c r="E7" s="313"/>
      <c r="F7" s="313"/>
      <c r="G7" s="313"/>
      <c r="H7" s="313"/>
      <c r="I7" s="313"/>
      <c r="J7" s="227"/>
    </row>
    <row r="8" spans="1:45" s="8" customFormat="1" ht="16.5" customHeight="1">
      <c r="A8" s="228"/>
      <c r="B8" s="97" t="s">
        <v>135</v>
      </c>
      <c r="C8" s="270"/>
      <c r="D8" s="98" t="s">
        <v>35</v>
      </c>
      <c r="E8" s="307"/>
      <c r="F8" s="308"/>
      <c r="G8" s="308"/>
      <c r="H8" s="308"/>
      <c r="I8" s="309"/>
      <c r="J8" s="230"/>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row>
    <row r="9" spans="1:45" s="8" customFormat="1" ht="16.5" customHeight="1">
      <c r="A9" s="228"/>
      <c r="B9" s="99" t="s">
        <v>36</v>
      </c>
      <c r="C9" s="231"/>
      <c r="D9" s="100" t="s">
        <v>37</v>
      </c>
      <c r="E9" s="310"/>
      <c r="F9" s="311"/>
      <c r="G9" s="311"/>
      <c r="H9" s="311"/>
      <c r="I9" s="312"/>
      <c r="J9" s="230"/>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row>
    <row r="10" spans="1:45" s="8" customFormat="1" ht="16.5" customHeight="1">
      <c r="A10" s="228"/>
      <c r="B10" s="101" t="s">
        <v>38</v>
      </c>
      <c r="C10" s="231"/>
      <c r="D10" s="100" t="s">
        <v>39</v>
      </c>
      <c r="E10" s="299"/>
      <c r="F10" s="300"/>
      <c r="G10" s="300"/>
      <c r="H10" s="300"/>
      <c r="I10" s="301"/>
      <c r="J10" s="230"/>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row>
    <row r="11" spans="1:45" s="8" customFormat="1" ht="16.5" customHeight="1">
      <c r="A11" s="228"/>
      <c r="B11" s="101" t="s">
        <v>40</v>
      </c>
      <c r="C11" s="231"/>
      <c r="D11" s="102" t="s">
        <v>174</v>
      </c>
      <c r="E11" s="299"/>
      <c r="F11" s="300"/>
      <c r="G11" s="300"/>
      <c r="H11" s="300"/>
      <c r="I11" s="301"/>
      <c r="J11" s="230"/>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row>
    <row r="12" spans="1:45" s="8" customFormat="1" ht="16.5" customHeight="1">
      <c r="A12" s="228"/>
      <c r="B12" s="103" t="s">
        <v>41</v>
      </c>
      <c r="C12" s="232"/>
      <c r="D12" s="269" t="s">
        <v>176</v>
      </c>
      <c r="E12" s="302" t="s">
        <v>14</v>
      </c>
      <c r="F12" s="303"/>
      <c r="G12" s="303"/>
      <c r="H12" s="303"/>
      <c r="I12" s="304"/>
      <c r="J12" s="230"/>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row>
    <row r="13" spans="1:45" s="20" customFormat="1" ht="16.5" customHeight="1">
      <c r="A13" s="233"/>
      <c r="B13" s="317" t="s">
        <v>61</v>
      </c>
      <c r="C13" s="319"/>
      <c r="D13" s="320"/>
      <c r="E13" s="320"/>
      <c r="F13" s="320"/>
      <c r="G13" s="320"/>
      <c r="H13" s="320"/>
      <c r="I13" s="321"/>
      <c r="J13" s="230"/>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row>
    <row r="14" spans="1:45" s="20" customFormat="1" ht="16.5" customHeight="1">
      <c r="A14" s="233"/>
      <c r="B14" s="318"/>
      <c r="C14" s="322"/>
      <c r="D14" s="323"/>
      <c r="E14" s="323"/>
      <c r="F14" s="323"/>
      <c r="G14" s="323"/>
      <c r="H14" s="323"/>
      <c r="I14" s="324"/>
      <c r="J14" s="230"/>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row>
    <row r="15" spans="1:45" s="22" customFormat="1" ht="16.5" customHeight="1">
      <c r="A15" s="154"/>
      <c r="B15" s="234"/>
      <c r="C15" s="234"/>
      <c r="D15" s="235"/>
      <c r="E15" s="234"/>
      <c r="F15" s="234"/>
      <c r="G15" s="234"/>
      <c r="H15" s="234"/>
      <c r="I15" s="236"/>
      <c r="J15" s="237"/>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row>
    <row r="16" spans="1:45" s="22" customFormat="1" ht="16.5" customHeight="1">
      <c r="A16" s="154"/>
      <c r="B16" s="305" t="s">
        <v>62</v>
      </c>
      <c r="C16" s="305"/>
      <c r="D16" s="305"/>
      <c r="E16" s="305"/>
      <c r="F16" s="305"/>
      <c r="G16" s="305"/>
      <c r="H16" s="305"/>
      <c r="I16" s="305"/>
      <c r="J16" s="227"/>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row>
    <row r="17" spans="1:45" s="8" customFormat="1" ht="16.5" customHeight="1">
      <c r="A17" s="228"/>
      <c r="B17" s="97" t="s">
        <v>135</v>
      </c>
      <c r="C17" s="229"/>
      <c r="D17" s="98" t="s">
        <v>35</v>
      </c>
      <c r="E17" s="284"/>
      <c r="F17" s="285"/>
      <c r="G17" s="285"/>
      <c r="H17" s="285"/>
      <c r="I17" s="286"/>
      <c r="J17" s="230"/>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row>
    <row r="18" spans="1:45" s="8" customFormat="1" ht="16.5" customHeight="1">
      <c r="A18" s="228"/>
      <c r="B18" s="99" t="s">
        <v>36</v>
      </c>
      <c r="C18" s="231"/>
      <c r="D18" s="104" t="s">
        <v>38</v>
      </c>
      <c r="E18" s="325"/>
      <c r="F18" s="326"/>
      <c r="G18" s="326"/>
      <c r="H18" s="326"/>
      <c r="I18" s="327"/>
      <c r="J18" s="230"/>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row>
    <row r="19" spans="1:45" s="8" customFormat="1" ht="16.5" customHeight="1">
      <c r="A19" s="228"/>
      <c r="B19" s="105" t="s">
        <v>40</v>
      </c>
      <c r="C19" s="238"/>
      <c r="D19" s="106" t="s">
        <v>41</v>
      </c>
      <c r="E19" s="328"/>
      <c r="F19" s="329"/>
      <c r="G19" s="329"/>
      <c r="H19" s="329"/>
      <c r="I19" s="330"/>
      <c r="J19" s="230"/>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row>
    <row r="20" spans="1:45" s="22" customFormat="1" ht="16.5" customHeight="1">
      <c r="A20" s="154"/>
      <c r="B20" s="239"/>
      <c r="C20" s="240"/>
      <c r="D20" s="241"/>
      <c r="E20" s="241"/>
      <c r="F20" s="241"/>
      <c r="G20" s="241"/>
      <c r="H20" s="241"/>
      <c r="I20" s="242"/>
      <c r="J20" s="230"/>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row>
    <row r="21" spans="1:45" s="22" customFormat="1" ht="16.5" customHeight="1">
      <c r="A21" s="154"/>
      <c r="B21" s="282" t="s">
        <v>42</v>
      </c>
      <c r="C21" s="282"/>
      <c r="D21" s="283"/>
      <c r="E21" s="283"/>
      <c r="F21" s="243"/>
      <c r="G21" s="243"/>
      <c r="H21" s="243"/>
      <c r="I21" s="244"/>
      <c r="J21" s="227"/>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row>
    <row r="22" spans="1:45" s="8" customFormat="1" ht="16.5" customHeight="1">
      <c r="A22" s="228"/>
      <c r="B22" s="97" t="s">
        <v>135</v>
      </c>
      <c r="C22" s="245"/>
      <c r="D22" s="98" t="s">
        <v>35</v>
      </c>
      <c r="E22" s="284"/>
      <c r="F22" s="285"/>
      <c r="G22" s="285"/>
      <c r="H22" s="285"/>
      <c r="I22" s="286"/>
      <c r="J22" s="230"/>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row>
    <row r="23" spans="1:45" s="8" customFormat="1" ht="16.5" customHeight="1">
      <c r="A23" s="228"/>
      <c r="B23" s="99" t="s">
        <v>36</v>
      </c>
      <c r="C23" s="246"/>
      <c r="D23" s="100" t="s">
        <v>1</v>
      </c>
      <c r="E23" s="287"/>
      <c r="F23" s="288"/>
      <c r="G23" s="288"/>
      <c r="H23" s="288"/>
      <c r="I23" s="289"/>
      <c r="J23" s="230"/>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row>
    <row r="24" spans="1:45" s="8" customFormat="1" ht="16.5" customHeight="1">
      <c r="A24" s="228"/>
      <c r="B24" s="101" t="s">
        <v>38</v>
      </c>
      <c r="C24" s="231"/>
      <c r="D24" s="100" t="s">
        <v>39</v>
      </c>
      <c r="E24" s="290"/>
      <c r="F24" s="288"/>
      <c r="G24" s="288"/>
      <c r="H24" s="288"/>
      <c r="I24" s="289"/>
      <c r="J24" s="230"/>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row>
    <row r="25" spans="1:45" s="8" customFormat="1" ht="16.5" customHeight="1">
      <c r="A25" s="228"/>
      <c r="B25" s="101" t="s">
        <v>40</v>
      </c>
      <c r="C25" s="231"/>
      <c r="D25" s="100" t="s">
        <v>175</v>
      </c>
      <c r="E25" s="290"/>
      <c r="F25" s="288"/>
      <c r="G25" s="288"/>
      <c r="H25" s="288"/>
      <c r="I25" s="289"/>
      <c r="J25" s="230"/>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row>
    <row r="26" spans="1:45" s="8" customFormat="1" ht="16.5" customHeight="1">
      <c r="A26" s="228"/>
      <c r="B26" s="105" t="s">
        <v>41</v>
      </c>
      <c r="C26" s="238"/>
      <c r="D26" s="107" t="s">
        <v>174</v>
      </c>
      <c r="E26" s="314"/>
      <c r="F26" s="315"/>
      <c r="G26" s="315"/>
      <c r="H26" s="315"/>
      <c r="I26" s="316"/>
      <c r="J26" s="230"/>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row>
    <row r="27" spans="1:45" s="22" customFormat="1" ht="16.5" customHeight="1">
      <c r="A27" s="154"/>
      <c r="B27" s="235"/>
      <c r="C27" s="235"/>
      <c r="D27" s="235"/>
      <c r="E27" s="235"/>
      <c r="F27" s="235"/>
      <c r="G27" s="235"/>
      <c r="H27" s="235"/>
      <c r="I27" s="247"/>
      <c r="J27" s="225"/>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row>
    <row r="28" spans="1:45" s="22" customFormat="1" ht="16.5" customHeight="1">
      <c r="A28" s="154"/>
      <c r="B28" s="109" t="s">
        <v>0</v>
      </c>
      <c r="C28" s="235"/>
      <c r="D28" s="235"/>
      <c r="E28" s="235"/>
      <c r="F28" s="235"/>
      <c r="G28" s="235"/>
      <c r="H28" s="235"/>
      <c r="I28" s="247"/>
      <c r="J28" s="225"/>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row>
    <row r="29" spans="1:45" s="20" customFormat="1" ht="16.5" customHeight="1">
      <c r="A29" s="233"/>
      <c r="B29" s="110" t="s">
        <v>43</v>
      </c>
      <c r="C29" s="111"/>
      <c r="D29" s="248"/>
      <c r="E29" s="111" t="s">
        <v>22</v>
      </c>
      <c r="F29" s="248"/>
      <c r="G29" s="248"/>
      <c r="H29" s="248"/>
      <c r="I29" s="249"/>
      <c r="J29" s="250"/>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row>
    <row r="30" spans="1:45" s="20" customFormat="1" ht="16.5" customHeight="1">
      <c r="A30" s="233"/>
      <c r="B30" s="112" t="s">
        <v>120</v>
      </c>
      <c r="C30" s="251"/>
      <c r="D30" s="239"/>
      <c r="E30" s="252"/>
      <c r="F30" s="239"/>
      <c r="G30" s="239"/>
      <c r="H30" s="239"/>
      <c r="I30" s="253"/>
      <c r="J30" s="250"/>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row>
    <row r="31" spans="1:45" s="22" customFormat="1" ht="16.5" customHeight="1">
      <c r="A31" s="154"/>
      <c r="B31" s="239"/>
      <c r="C31" s="293"/>
      <c r="D31" s="293"/>
      <c r="E31" s="293"/>
      <c r="F31" s="293"/>
      <c r="G31" s="293"/>
      <c r="H31" s="293"/>
      <c r="I31" s="293"/>
      <c r="J31" s="225"/>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row>
    <row r="32" spans="1:45" s="22" customFormat="1" ht="16.5" customHeight="1">
      <c r="A32" s="154"/>
      <c r="B32" s="282" t="s">
        <v>44</v>
      </c>
      <c r="C32" s="283"/>
      <c r="D32" s="235"/>
      <c r="E32" s="235"/>
      <c r="F32" s="235"/>
      <c r="G32" s="235"/>
      <c r="H32" s="235"/>
      <c r="I32" s="247"/>
      <c r="J32" s="225"/>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row>
    <row r="33" spans="1:45" s="8" customFormat="1" ht="16.5" customHeight="1">
      <c r="A33" s="228"/>
      <c r="B33" s="113" t="s">
        <v>23</v>
      </c>
      <c r="C33" s="254"/>
      <c r="D33" s="114" t="s">
        <v>15</v>
      </c>
      <c r="E33" s="294"/>
      <c r="F33" s="294"/>
      <c r="G33" s="294"/>
      <c r="H33" s="294"/>
      <c r="I33" s="295"/>
      <c r="J33" s="250"/>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row>
    <row r="34" spans="1:45" s="8" customFormat="1" ht="16.5" customHeight="1">
      <c r="A34" s="228"/>
      <c r="B34" s="105" t="s">
        <v>16</v>
      </c>
      <c r="C34" s="255"/>
      <c r="D34" s="115" t="s">
        <v>17</v>
      </c>
      <c r="E34" s="296"/>
      <c r="F34" s="297"/>
      <c r="G34" s="297"/>
      <c r="H34" s="297"/>
      <c r="I34" s="298"/>
      <c r="J34" s="250"/>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row>
    <row r="35" spans="1:45" s="8" customFormat="1" ht="16.5" customHeight="1">
      <c r="A35" s="228"/>
      <c r="B35" s="239"/>
      <c r="C35" s="256" t="s">
        <v>14</v>
      </c>
      <c r="D35" s="239"/>
      <c r="E35" s="257"/>
      <c r="F35" s="257"/>
      <c r="G35" s="257"/>
      <c r="H35" s="257"/>
      <c r="I35" s="257"/>
      <c r="J35" s="250"/>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row>
    <row r="36" spans="1:10" ht="16.5" customHeight="1">
      <c r="A36" s="145"/>
      <c r="B36" s="291" t="s">
        <v>18</v>
      </c>
      <c r="C36" s="292"/>
      <c r="D36" s="223"/>
      <c r="E36" s="223"/>
      <c r="F36" s="223"/>
      <c r="G36" s="223"/>
      <c r="H36" s="223"/>
      <c r="I36" s="224"/>
      <c r="J36" s="225"/>
    </row>
    <row r="37" spans="1:10" ht="16.5" customHeight="1">
      <c r="A37" s="145"/>
      <c r="B37" s="273"/>
      <c r="C37" s="274"/>
      <c r="D37" s="274"/>
      <c r="E37" s="274"/>
      <c r="F37" s="274"/>
      <c r="G37" s="274"/>
      <c r="H37" s="274"/>
      <c r="I37" s="275"/>
      <c r="J37" s="258"/>
    </row>
    <row r="38" spans="1:10" ht="16.5" customHeight="1">
      <c r="A38" s="145"/>
      <c r="B38" s="276"/>
      <c r="C38" s="277"/>
      <c r="D38" s="277"/>
      <c r="E38" s="277"/>
      <c r="F38" s="277"/>
      <c r="G38" s="277"/>
      <c r="H38" s="277"/>
      <c r="I38" s="278"/>
      <c r="J38" s="258"/>
    </row>
    <row r="39" spans="1:10" ht="16.5" customHeight="1">
      <c r="A39" s="145"/>
      <c r="B39" s="276"/>
      <c r="C39" s="277"/>
      <c r="D39" s="277"/>
      <c r="E39" s="277"/>
      <c r="F39" s="277"/>
      <c r="G39" s="277"/>
      <c r="H39" s="277"/>
      <c r="I39" s="278"/>
      <c r="J39" s="258"/>
    </row>
    <row r="40" spans="1:10" ht="16.5" customHeight="1">
      <c r="A40" s="145"/>
      <c r="B40" s="276"/>
      <c r="C40" s="277"/>
      <c r="D40" s="277"/>
      <c r="E40" s="277"/>
      <c r="F40" s="277"/>
      <c r="G40" s="277"/>
      <c r="H40" s="277"/>
      <c r="I40" s="278"/>
      <c r="J40" s="258"/>
    </row>
    <row r="41" spans="1:10" ht="16.5" customHeight="1">
      <c r="A41" s="145"/>
      <c r="B41" s="276"/>
      <c r="C41" s="277"/>
      <c r="D41" s="277"/>
      <c r="E41" s="277"/>
      <c r="F41" s="277"/>
      <c r="G41" s="277"/>
      <c r="H41" s="277"/>
      <c r="I41" s="278"/>
      <c r="J41" s="258"/>
    </row>
    <row r="42" spans="1:10" ht="16.5" customHeight="1">
      <c r="A42" s="145"/>
      <c r="B42" s="276"/>
      <c r="C42" s="277"/>
      <c r="D42" s="277"/>
      <c r="E42" s="277"/>
      <c r="F42" s="277"/>
      <c r="G42" s="277"/>
      <c r="H42" s="277"/>
      <c r="I42" s="278"/>
      <c r="J42" s="258"/>
    </row>
    <row r="43" spans="1:10" ht="16.5" customHeight="1">
      <c r="A43" s="145"/>
      <c r="B43" s="276"/>
      <c r="C43" s="277"/>
      <c r="D43" s="277"/>
      <c r="E43" s="277"/>
      <c r="F43" s="277"/>
      <c r="G43" s="277"/>
      <c r="H43" s="277"/>
      <c r="I43" s="278"/>
      <c r="J43" s="225"/>
    </row>
    <row r="44" spans="1:10" ht="16.5" customHeight="1">
      <c r="A44" s="145"/>
      <c r="B44" s="276"/>
      <c r="C44" s="277"/>
      <c r="D44" s="277"/>
      <c r="E44" s="277"/>
      <c r="F44" s="277"/>
      <c r="G44" s="277"/>
      <c r="H44" s="277"/>
      <c r="I44" s="278"/>
      <c r="J44" s="225"/>
    </row>
    <row r="45" spans="1:45" s="8" customFormat="1" ht="16.5" customHeight="1">
      <c r="A45" s="228"/>
      <c r="B45" s="276"/>
      <c r="C45" s="277"/>
      <c r="D45" s="277"/>
      <c r="E45" s="277"/>
      <c r="F45" s="277"/>
      <c r="G45" s="277"/>
      <c r="H45" s="277"/>
      <c r="I45" s="278"/>
      <c r="J45" s="250"/>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row>
    <row r="46" spans="1:45" s="8" customFormat="1" ht="16.5" customHeight="1">
      <c r="A46" s="228"/>
      <c r="B46" s="276"/>
      <c r="C46" s="277"/>
      <c r="D46" s="277"/>
      <c r="E46" s="277"/>
      <c r="F46" s="277"/>
      <c r="G46" s="277"/>
      <c r="H46" s="277"/>
      <c r="I46" s="278"/>
      <c r="J46" s="250"/>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row>
    <row r="47" spans="1:10" ht="16.5" customHeight="1">
      <c r="A47" s="145"/>
      <c r="B47" s="279"/>
      <c r="C47" s="280"/>
      <c r="D47" s="280"/>
      <c r="E47" s="280"/>
      <c r="F47" s="280"/>
      <c r="G47" s="280"/>
      <c r="H47" s="280"/>
      <c r="I47" s="281"/>
      <c r="J47" s="225"/>
    </row>
    <row r="48" spans="1:10" ht="16.5" customHeight="1">
      <c r="A48" s="259"/>
      <c r="B48" s="260"/>
      <c r="C48" s="260"/>
      <c r="D48" s="260"/>
      <c r="E48" s="260"/>
      <c r="F48" s="260"/>
      <c r="G48" s="261"/>
      <c r="H48" s="261"/>
      <c r="I48" s="261"/>
      <c r="J48" s="262"/>
    </row>
    <row r="49" spans="1:10" ht="14.25" customHeight="1">
      <c r="A49" s="145"/>
      <c r="B49" s="166"/>
      <c r="C49" s="78"/>
      <c r="D49" s="79"/>
      <c r="E49" s="263"/>
      <c r="F49" s="185"/>
      <c r="G49" s="264"/>
      <c r="H49" s="183"/>
      <c r="I49" s="82"/>
      <c r="J49" s="228"/>
    </row>
    <row r="50" spans="1:10" ht="14.25" customHeight="1">
      <c r="A50" s="145"/>
      <c r="B50" s="166"/>
      <c r="C50" s="77"/>
      <c r="D50" s="185"/>
      <c r="E50" s="183"/>
      <c r="F50" s="185"/>
      <c r="G50" s="265"/>
      <c r="H50" s="265"/>
      <c r="I50" s="81"/>
      <c r="J50" s="266"/>
    </row>
    <row r="51" spans="1:10" ht="14.25" customHeight="1">
      <c r="A51" s="145"/>
      <c r="B51" s="116" t="s">
        <v>177</v>
      </c>
      <c r="C51" s="77"/>
      <c r="D51" s="185"/>
      <c r="E51" s="183"/>
      <c r="F51" s="185"/>
      <c r="G51" s="188"/>
      <c r="H51" s="77"/>
      <c r="I51" s="80"/>
      <c r="J51" s="228"/>
    </row>
    <row r="52" spans="1:10" ht="16.5" customHeight="1">
      <c r="A52" s="32"/>
      <c r="B52" s="32"/>
      <c r="C52" s="32"/>
      <c r="D52" s="32"/>
      <c r="E52" s="32"/>
      <c r="F52" s="32"/>
      <c r="G52" s="32"/>
      <c r="H52" s="32"/>
      <c r="I52" s="32"/>
      <c r="J52" s="32"/>
    </row>
    <row r="53" spans="1:10" ht="16.5" customHeight="1">
      <c r="A53" s="17"/>
      <c r="B53" s="17"/>
      <c r="C53" s="17"/>
      <c r="D53" s="17"/>
      <c r="E53" s="17"/>
      <c r="F53" s="17"/>
      <c r="G53" s="17"/>
      <c r="H53" s="17"/>
      <c r="I53" s="17"/>
      <c r="J53" s="17"/>
    </row>
    <row r="54" spans="1:10" ht="16.5" customHeight="1">
      <c r="A54" s="17"/>
      <c r="B54" s="17"/>
      <c r="C54" s="17"/>
      <c r="D54" s="17"/>
      <c r="E54" s="17"/>
      <c r="F54" s="17"/>
      <c r="G54" s="17"/>
      <c r="H54" s="17"/>
      <c r="I54" s="17"/>
      <c r="J54" s="17"/>
    </row>
    <row r="55" spans="1:10" ht="16.5" customHeight="1">
      <c r="A55" s="17"/>
      <c r="B55" s="17"/>
      <c r="C55" s="17"/>
      <c r="D55" s="17"/>
      <c r="E55" s="17"/>
      <c r="F55" s="17"/>
      <c r="G55" s="17"/>
      <c r="H55" s="17"/>
      <c r="I55" s="17"/>
      <c r="J55" s="17"/>
    </row>
    <row r="56" spans="1:10" ht="16.5" customHeight="1">
      <c r="A56" s="17"/>
      <c r="B56" s="17"/>
      <c r="C56" s="17"/>
      <c r="D56" s="17"/>
      <c r="E56" s="17"/>
      <c r="F56" s="17"/>
      <c r="G56" s="17"/>
      <c r="H56" s="17"/>
      <c r="I56" s="17"/>
      <c r="J56" s="17"/>
    </row>
    <row r="57" spans="1:10" ht="16.5" customHeight="1">
      <c r="A57" s="17"/>
      <c r="B57" s="17"/>
      <c r="C57" s="17"/>
      <c r="D57" s="17"/>
      <c r="E57" s="17"/>
      <c r="F57" s="17"/>
      <c r="G57" s="17"/>
      <c r="H57" s="17"/>
      <c r="I57" s="17"/>
      <c r="J57" s="17"/>
    </row>
    <row r="58" spans="1:10" ht="16.5" customHeight="1">
      <c r="A58" s="17"/>
      <c r="B58" s="17"/>
      <c r="C58" s="17"/>
      <c r="D58" s="17"/>
      <c r="E58" s="17"/>
      <c r="F58" s="17"/>
      <c r="G58" s="17"/>
      <c r="H58" s="17"/>
      <c r="I58" s="17"/>
      <c r="J58" s="17"/>
    </row>
    <row r="59" spans="1:10" ht="16.5" customHeight="1">
      <c r="A59" s="17"/>
      <c r="B59" s="17"/>
      <c r="C59" s="17"/>
      <c r="D59" s="17"/>
      <c r="E59" s="17"/>
      <c r="F59" s="17"/>
      <c r="G59" s="17"/>
      <c r="H59" s="17"/>
      <c r="I59" s="17"/>
      <c r="J59" s="17"/>
    </row>
    <row r="60" spans="1:10" ht="16.5" customHeight="1">
      <c r="A60" s="17"/>
      <c r="B60" s="17"/>
      <c r="C60" s="17"/>
      <c r="D60" s="17"/>
      <c r="E60" s="17"/>
      <c r="F60" s="17"/>
      <c r="G60" s="17"/>
      <c r="H60" s="17"/>
      <c r="I60" s="17"/>
      <c r="J60" s="17"/>
    </row>
    <row r="61" spans="1:10" ht="16.5" customHeight="1">
      <c r="A61" s="17"/>
      <c r="B61" s="17"/>
      <c r="C61" s="17"/>
      <c r="D61" s="17"/>
      <c r="E61" s="17"/>
      <c r="F61" s="17"/>
      <c r="G61" s="17"/>
      <c r="H61" s="17"/>
      <c r="I61" s="17"/>
      <c r="J61" s="17"/>
    </row>
    <row r="62" spans="1:10" ht="16.5" customHeight="1">
      <c r="A62" s="17"/>
      <c r="B62" s="17"/>
      <c r="C62" s="17"/>
      <c r="D62" s="17"/>
      <c r="E62" s="17"/>
      <c r="F62" s="17"/>
      <c r="G62" s="17"/>
      <c r="H62" s="17"/>
      <c r="I62" s="17"/>
      <c r="J62" s="17"/>
    </row>
    <row r="63" s="17" customFormat="1" ht="16.5" customHeight="1"/>
    <row r="64" s="17" customFormat="1" ht="16.5" customHeight="1"/>
    <row r="65" s="17" customFormat="1" ht="16.5" customHeight="1"/>
    <row r="66" s="17" customFormat="1" ht="16.5" customHeight="1"/>
    <row r="67" s="17" customFormat="1" ht="16.5" customHeight="1"/>
    <row r="68" s="17" customFormat="1" ht="16.5" customHeight="1"/>
    <row r="69" s="17" customFormat="1" ht="16.5" customHeight="1"/>
    <row r="70" s="17" customFormat="1" ht="16.5" customHeight="1"/>
    <row r="71" s="17" customFormat="1" ht="16.5" customHeight="1"/>
    <row r="72" s="17" customFormat="1" ht="16.5" customHeight="1"/>
    <row r="73" s="17" customFormat="1" ht="16.5" customHeight="1"/>
    <row r="74" s="17" customFormat="1" ht="16.5" customHeight="1"/>
    <row r="75" s="17" customFormat="1" ht="16.5" customHeight="1"/>
    <row r="76" s="17" customFormat="1" ht="16.5" customHeight="1"/>
    <row r="77" s="17" customFormat="1" ht="16.5" customHeight="1"/>
    <row r="78" s="17" customFormat="1" ht="16.5" customHeight="1"/>
    <row r="79" s="17" customFormat="1" ht="16.5" customHeight="1"/>
    <row r="80" s="17" customFormat="1" ht="16.5" customHeight="1"/>
    <row r="81" s="17" customFormat="1" ht="16.5" customHeight="1"/>
    <row r="82" s="17" customFormat="1" ht="16.5" customHeight="1"/>
    <row r="83" s="17" customFormat="1" ht="16.5" customHeight="1"/>
    <row r="84" s="17" customFormat="1" ht="16.5" customHeight="1"/>
    <row r="85" s="17" customFormat="1" ht="16.5" customHeight="1"/>
    <row r="86" s="17" customFormat="1" ht="16.5" customHeight="1"/>
    <row r="87" s="17" customFormat="1" ht="16.5" customHeight="1"/>
    <row r="88" s="17" customFormat="1" ht="16.5" customHeight="1"/>
    <row r="89" s="17" customFormat="1" ht="16.5" customHeight="1"/>
    <row r="90" s="17" customFormat="1" ht="16.5" customHeight="1"/>
    <row r="91" s="17" customFormat="1" ht="16.5" customHeight="1"/>
    <row r="92" s="17" customFormat="1" ht="16.5" customHeight="1"/>
    <row r="93" s="17" customFormat="1" ht="16.5" customHeight="1"/>
    <row r="94" s="17" customFormat="1" ht="16.5" customHeight="1"/>
    <row r="95" s="17" customFormat="1" ht="16.5" customHeight="1"/>
    <row r="96" s="17" customFormat="1" ht="16.5" customHeight="1"/>
    <row r="97" s="17" customFormat="1" ht="16.5" customHeight="1"/>
    <row r="98" s="17" customFormat="1" ht="16.5" customHeight="1"/>
    <row r="99" s="17" customFormat="1" ht="16.5" customHeight="1"/>
  </sheetData>
  <sheetProtection password="8659" sheet="1" selectLockedCells="1"/>
  <mergeCells count="25">
    <mergeCell ref="E17:I17"/>
    <mergeCell ref="E26:I26"/>
    <mergeCell ref="E25:I25"/>
    <mergeCell ref="B13:B14"/>
    <mergeCell ref="C13:I14"/>
    <mergeCell ref="E18:I18"/>
    <mergeCell ref="E19:I19"/>
    <mergeCell ref="E11:I11"/>
    <mergeCell ref="E12:I12"/>
    <mergeCell ref="B16:I16"/>
    <mergeCell ref="B2:F3"/>
    <mergeCell ref="E8:I8"/>
    <mergeCell ref="E9:I9"/>
    <mergeCell ref="E10:I10"/>
    <mergeCell ref="B7:I7"/>
    <mergeCell ref="B37:I47"/>
    <mergeCell ref="B21:E21"/>
    <mergeCell ref="E22:I22"/>
    <mergeCell ref="E23:I23"/>
    <mergeCell ref="E24:I24"/>
    <mergeCell ref="B36:C36"/>
    <mergeCell ref="C31:I31"/>
    <mergeCell ref="E33:I33"/>
    <mergeCell ref="E34:I34"/>
    <mergeCell ref="B32:C32"/>
  </mergeCells>
  <hyperlinks>
    <hyperlink ref="B30" r:id="rId1" display="Intertek Allmänna vilkor gäller."/>
  </hyperlinks>
  <printOptions horizontalCentered="1" verticalCentered="1"/>
  <pageMargins left="0.3937007874015748" right="0.35433070866141736" top="0.3937007874015748" bottom="0.3937007874015748" header="0" footer="0"/>
  <pageSetup horizontalDpi="600" verticalDpi="600" orientation="portrait" paperSize="9" scale="95" r:id="rId4"/>
  <drawing r:id="rId3"/>
  <legacyDrawing r:id="rId2"/>
</worksheet>
</file>

<file path=xl/worksheets/sheet3.xml><?xml version="1.0" encoding="utf-8"?>
<worksheet xmlns="http://schemas.openxmlformats.org/spreadsheetml/2006/main" xmlns:r="http://schemas.openxmlformats.org/officeDocument/2006/relationships">
  <sheetPr codeName="Blad2">
    <pageSetUpPr fitToPage="1"/>
  </sheetPr>
  <dimension ref="A1:DS233"/>
  <sheetViews>
    <sheetView showGridLines="0" showRowColHeaders="0" zoomScale="80" zoomScaleNormal="80" workbookViewId="0" topLeftCell="A1">
      <selection activeCell="D7" sqref="D7:F7"/>
    </sheetView>
  </sheetViews>
  <sheetFormatPr defaultColWidth="9.140625" defaultRowHeight="12.75"/>
  <cols>
    <col min="1" max="1" width="1.28515625" style="1" customWidth="1"/>
    <col min="2" max="2" width="5.7109375" style="1" customWidth="1"/>
    <col min="3" max="3" width="30.28125" style="1" customWidth="1"/>
    <col min="4" max="5" width="17.7109375" style="1" customWidth="1"/>
    <col min="6" max="7" width="30.7109375" style="1" customWidth="1"/>
    <col min="8" max="10" width="15.7109375" style="1" customWidth="1"/>
    <col min="11" max="11" width="25.7109375" style="1" customWidth="1"/>
    <col min="12" max="12" width="13.7109375" style="1" customWidth="1"/>
    <col min="13" max="13" width="13.7109375" style="4" customWidth="1"/>
    <col min="14" max="16" width="17.7109375" style="6" customWidth="1"/>
    <col min="17" max="17" width="5.7109375" style="11" customWidth="1"/>
    <col min="18" max="21" width="9.140625" style="63" hidden="1" customWidth="1"/>
    <col min="22" max="22" width="9.140625" style="61" hidden="1" customWidth="1"/>
    <col min="23" max="26" width="9.140625" style="11" hidden="1" customWidth="1"/>
    <col min="27" max="28" width="9.140625" style="2" hidden="1" customWidth="1"/>
    <col min="29" max="29" width="11.00390625" style="2" hidden="1" customWidth="1"/>
    <col min="30" max="30" width="17.57421875" style="2" hidden="1" customWidth="1"/>
    <col min="31" max="31" width="14.57421875" style="2" hidden="1" customWidth="1"/>
    <col min="32" max="32" width="20.8515625" style="2" hidden="1" customWidth="1"/>
    <col min="33" max="33" width="22.28125" style="2" hidden="1" customWidth="1"/>
    <col min="34" max="34" width="22.421875" style="2" hidden="1" customWidth="1"/>
    <col min="35" max="35" width="20.421875" style="14" hidden="1" customWidth="1"/>
    <col min="36" max="36" width="22.28125" style="14" hidden="1" customWidth="1"/>
    <col min="37" max="37" width="23.57421875" style="14" hidden="1" customWidth="1"/>
    <col min="38" max="38" width="19.57421875" style="72" hidden="1" customWidth="1"/>
    <col min="39" max="39" width="9.140625" style="72" hidden="1" customWidth="1"/>
    <col min="40" max="40" width="17.7109375" style="1" customWidth="1"/>
    <col min="41" max="62" width="9.140625" style="1" customWidth="1"/>
    <col min="63" max="16384" width="9.140625" style="1" customWidth="1"/>
  </cols>
  <sheetData>
    <row r="1" spans="1:123" ht="13.5" customHeight="1">
      <c r="A1" s="145"/>
      <c r="B1" s="145"/>
      <c r="C1" s="145"/>
      <c r="D1" s="145"/>
      <c r="E1" s="145"/>
      <c r="F1" s="145"/>
      <c r="G1" s="145"/>
      <c r="H1" s="145"/>
      <c r="I1" s="145"/>
      <c r="J1" s="145"/>
      <c r="K1" s="145"/>
      <c r="L1" s="145"/>
      <c r="M1" s="146"/>
      <c r="N1" s="147"/>
      <c r="O1" s="147"/>
      <c r="P1" s="147"/>
      <c r="Q1" s="148"/>
      <c r="R1" s="64"/>
      <c r="S1" s="64"/>
      <c r="T1" s="64"/>
      <c r="U1" s="64"/>
      <c r="V1" s="65"/>
      <c r="AD1" s="76" t="s">
        <v>91</v>
      </c>
      <c r="AE1" s="69"/>
      <c r="AF1" s="69" t="str">
        <f>AD2</f>
        <v>Maize/Corn</v>
      </c>
      <c r="AG1" s="69" t="str">
        <f>AD3</f>
        <v>Soy</v>
      </c>
      <c r="AH1" s="69" t="str">
        <f>AD4</f>
        <v>Rice</v>
      </c>
      <c r="AI1" s="70" t="str">
        <f>AD5</f>
        <v>Linseed/Flax</v>
      </c>
      <c r="AJ1" s="70" t="str">
        <f>AD6</f>
        <v>Rapeseed/Canola</v>
      </c>
      <c r="AK1" s="70" t="s">
        <v>113</v>
      </c>
      <c r="AL1" s="70" t="s">
        <v>116</v>
      </c>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row>
    <row r="2" spans="1:123" ht="24.75" customHeight="1">
      <c r="A2" s="154"/>
      <c r="B2" s="117" t="s">
        <v>119</v>
      </c>
      <c r="C2" s="118"/>
      <c r="D2" s="149"/>
      <c r="E2" s="150">
        <f>IF(D7="Select Crop","",D7)</f>
      </c>
      <c r="F2" s="151"/>
      <c r="G2" s="152">
        <f>IF(R9=TRUE,C12,IF(S9=TRUE,C13,IF(T9=TRUE,C14,"")))</f>
      </c>
      <c r="H2" s="153"/>
      <c r="I2" s="153"/>
      <c r="J2" s="154"/>
      <c r="K2" s="154"/>
      <c r="L2" s="154"/>
      <c r="M2" s="155"/>
      <c r="N2" s="156"/>
      <c r="O2" s="156"/>
      <c r="P2" s="156"/>
      <c r="Q2" s="157"/>
      <c r="R2" s="64"/>
      <c r="S2" s="64"/>
      <c r="T2" s="64"/>
      <c r="U2" s="64" t="s">
        <v>26</v>
      </c>
      <c r="V2" s="65"/>
      <c r="Y2" s="23">
        <v>3200</v>
      </c>
      <c r="Z2" s="23" t="s">
        <v>33</v>
      </c>
      <c r="AC2" s="268" t="e">
        <f>INDEX($AD$2:$AE$9,MATCH(E2,$AD$2:$AD$9,0),2)</f>
        <v>#N/A</v>
      </c>
      <c r="AD2" s="32" t="s">
        <v>112</v>
      </c>
      <c r="AE2" s="17" t="s">
        <v>160</v>
      </c>
      <c r="AF2" s="66" t="s">
        <v>94</v>
      </c>
      <c r="AG2" s="66" t="s">
        <v>101</v>
      </c>
      <c r="AH2" s="66" t="s">
        <v>97</v>
      </c>
      <c r="AI2" s="67" t="s">
        <v>95</v>
      </c>
      <c r="AJ2" s="67" t="s">
        <v>127</v>
      </c>
      <c r="AK2" s="71" t="s">
        <v>126</v>
      </c>
      <c r="AL2" s="63" t="s">
        <v>123</v>
      </c>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row>
    <row r="3" spans="1:123" ht="13.5" customHeight="1">
      <c r="A3" s="154"/>
      <c r="B3" s="158"/>
      <c r="C3" s="119" t="s">
        <v>34</v>
      </c>
      <c r="D3" s="353" t="str">
        <f>IF((Customer!C8=0)," ",Customer!C8)</f>
        <v> </v>
      </c>
      <c r="E3" s="353"/>
      <c r="F3" s="353"/>
      <c r="G3" s="353" t="str">
        <f>IF((Customer!E8=0)," ",Customer!E8)</f>
        <v> </v>
      </c>
      <c r="H3" s="353"/>
      <c r="I3" s="353"/>
      <c r="J3" s="353"/>
      <c r="K3" s="158"/>
      <c r="L3" s="158"/>
      <c r="M3" s="155"/>
      <c r="N3" s="156"/>
      <c r="O3" s="156"/>
      <c r="P3" s="156"/>
      <c r="Q3" s="157"/>
      <c r="R3" s="64"/>
      <c r="S3" s="64"/>
      <c r="T3" s="64"/>
      <c r="U3" s="64"/>
      <c r="V3" s="65"/>
      <c r="AD3" s="32" t="s">
        <v>88</v>
      </c>
      <c r="AE3" s="17" t="s">
        <v>88</v>
      </c>
      <c r="AF3" s="66" t="s">
        <v>92</v>
      </c>
      <c r="AG3" s="66" t="s">
        <v>121</v>
      </c>
      <c r="AH3" s="66" t="s">
        <v>98</v>
      </c>
      <c r="AI3" s="67" t="s">
        <v>96</v>
      </c>
      <c r="AJ3" s="66" t="s">
        <v>128</v>
      </c>
      <c r="AK3" s="71" t="s">
        <v>114</v>
      </c>
      <c r="AL3" s="63" t="s">
        <v>122</v>
      </c>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row>
    <row r="4" spans="1:123" ht="15.75" customHeight="1">
      <c r="A4" s="154"/>
      <c r="B4" s="159"/>
      <c r="C4" s="120" t="s">
        <v>0</v>
      </c>
      <c r="D4" s="357" t="str">
        <f>IF(OR(AND(R4=TRUE,S4=TRUE,T4=TRUE),AND(R4=TRUE,S4=TRUE),AND(R4=TRUE,T4=TRUE),AND(S4=TRUE,T4=TRUE)),"Please indicate  turn around time",IF(R4=TRUE,"3 - 5 day",IF(S4=TRUE,"24 hours",IF(T4=TRUE,"48-hours","Please indicate requested turn around time"))))</f>
        <v>Please indicate requested turn around time</v>
      </c>
      <c r="E4" s="358"/>
      <c r="F4" s="358"/>
      <c r="G4" s="358"/>
      <c r="H4" s="338" t="s">
        <v>165</v>
      </c>
      <c r="I4" s="339"/>
      <c r="J4" s="339"/>
      <c r="K4" s="339"/>
      <c r="L4" s="339"/>
      <c r="M4" s="339"/>
      <c r="N4" s="339"/>
      <c r="O4" s="339"/>
      <c r="P4" s="339"/>
      <c r="Q4" s="157"/>
      <c r="R4" s="64" t="b">
        <v>0</v>
      </c>
      <c r="S4" s="64" t="b">
        <v>0</v>
      </c>
      <c r="T4" s="64" t="b">
        <v>0</v>
      </c>
      <c r="U4" s="64"/>
      <c r="V4" s="65"/>
      <c r="AD4" s="32" t="s">
        <v>89</v>
      </c>
      <c r="AE4" s="17" t="s">
        <v>89</v>
      </c>
      <c r="AF4" s="66" t="s">
        <v>134</v>
      </c>
      <c r="AG4" s="66" t="s">
        <v>93</v>
      </c>
      <c r="AH4" s="66" t="s">
        <v>99</v>
      </c>
      <c r="AI4" s="67" t="s">
        <v>103</v>
      </c>
      <c r="AJ4" s="66" t="s">
        <v>129</v>
      </c>
      <c r="AK4" s="71" t="s">
        <v>125</v>
      </c>
      <c r="AL4" s="63" t="s">
        <v>124</v>
      </c>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row>
    <row r="5" spans="1:123" ht="13.5" customHeight="1">
      <c r="A5" s="154"/>
      <c r="B5" s="159"/>
      <c r="C5" s="120" t="s">
        <v>5</v>
      </c>
      <c r="D5" s="160"/>
      <c r="E5" s="161"/>
      <c r="F5" s="161"/>
      <c r="G5" s="161"/>
      <c r="H5" s="339"/>
      <c r="I5" s="339"/>
      <c r="J5" s="339"/>
      <c r="K5" s="339"/>
      <c r="L5" s="339"/>
      <c r="M5" s="339"/>
      <c r="N5" s="339"/>
      <c r="O5" s="339"/>
      <c r="P5" s="339"/>
      <c r="Q5" s="157"/>
      <c r="R5" s="64"/>
      <c r="T5" s="64"/>
      <c r="U5" s="64"/>
      <c r="V5" s="65"/>
      <c r="AD5" s="32" t="s">
        <v>111</v>
      </c>
      <c r="AE5" s="17" t="s">
        <v>161</v>
      </c>
      <c r="AF5" s="66" t="s">
        <v>30</v>
      </c>
      <c r="AG5" s="66" t="s">
        <v>133</v>
      </c>
      <c r="AH5" s="66" t="s">
        <v>100</v>
      </c>
      <c r="AI5" s="67" t="s">
        <v>30</v>
      </c>
      <c r="AJ5" s="66" t="s">
        <v>130</v>
      </c>
      <c r="AK5" s="71" t="s">
        <v>115</v>
      </c>
      <c r="AL5" s="63" t="s">
        <v>30</v>
      </c>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row>
    <row r="6" spans="1:123" ht="9" customHeight="1">
      <c r="A6" s="154"/>
      <c r="B6" s="159"/>
      <c r="C6" s="161"/>
      <c r="D6" s="162"/>
      <c r="E6" s="161"/>
      <c r="F6" s="161"/>
      <c r="G6" s="161"/>
      <c r="H6" s="339"/>
      <c r="I6" s="339"/>
      <c r="J6" s="339"/>
      <c r="K6" s="339"/>
      <c r="L6" s="339"/>
      <c r="M6" s="339"/>
      <c r="N6" s="339"/>
      <c r="O6" s="339"/>
      <c r="P6" s="339"/>
      <c r="Q6" s="157"/>
      <c r="R6" s="64"/>
      <c r="S6" s="64"/>
      <c r="T6" s="64"/>
      <c r="U6" s="64"/>
      <c r="V6" s="65"/>
      <c r="AD6" s="32" t="s">
        <v>132</v>
      </c>
      <c r="AE6" s="17" t="s">
        <v>162</v>
      </c>
      <c r="AF6" s="66" t="s">
        <v>30</v>
      </c>
      <c r="AG6" s="66" t="s">
        <v>30</v>
      </c>
      <c r="AH6" s="66" t="s">
        <v>30</v>
      </c>
      <c r="AI6" s="67" t="s">
        <v>30</v>
      </c>
      <c r="AJ6" s="66" t="s">
        <v>131</v>
      </c>
      <c r="AK6" s="71" t="s">
        <v>30</v>
      </c>
      <c r="AL6" s="63" t="s">
        <v>30</v>
      </c>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row>
    <row r="7" spans="1:123" ht="15" customHeight="1">
      <c r="A7" s="154"/>
      <c r="B7" s="159"/>
      <c r="C7" s="120" t="s">
        <v>90</v>
      </c>
      <c r="D7" s="333" t="s">
        <v>91</v>
      </c>
      <c r="E7" s="334"/>
      <c r="F7" s="335"/>
      <c r="G7" s="161"/>
      <c r="H7" s="339"/>
      <c r="I7" s="339"/>
      <c r="J7" s="339"/>
      <c r="K7" s="339"/>
      <c r="L7" s="339"/>
      <c r="M7" s="339"/>
      <c r="N7" s="339"/>
      <c r="O7" s="339"/>
      <c r="P7" s="339"/>
      <c r="Q7" s="157"/>
      <c r="R7" s="64"/>
      <c r="S7" s="64"/>
      <c r="T7" s="64"/>
      <c r="U7" s="64"/>
      <c r="V7" s="65"/>
      <c r="AD7" s="35" t="s">
        <v>113</v>
      </c>
      <c r="AE7" s="17" t="s">
        <v>113</v>
      </c>
      <c r="AF7" s="63"/>
      <c r="AG7" s="63"/>
      <c r="AH7" s="63"/>
      <c r="AI7" s="63"/>
      <c r="AJ7" s="63"/>
      <c r="AK7" s="63"/>
      <c r="AL7" s="63"/>
      <c r="AM7" s="74" t="b">
        <v>0</v>
      </c>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row>
    <row r="8" spans="1:123" ht="8.25" customHeight="1">
      <c r="A8" s="154"/>
      <c r="B8" s="159"/>
      <c r="C8" s="163"/>
      <c r="D8" s="164"/>
      <c r="E8" s="165"/>
      <c r="F8" s="161"/>
      <c r="G8" s="161"/>
      <c r="H8" s="339"/>
      <c r="I8" s="339"/>
      <c r="J8" s="339"/>
      <c r="K8" s="339"/>
      <c r="L8" s="339"/>
      <c r="M8" s="339"/>
      <c r="N8" s="339"/>
      <c r="O8" s="339"/>
      <c r="P8" s="339"/>
      <c r="Q8" s="157"/>
      <c r="R8" s="64"/>
      <c r="S8" s="64"/>
      <c r="T8" s="64"/>
      <c r="U8" s="64"/>
      <c r="V8" s="65"/>
      <c r="AD8" s="32" t="s">
        <v>116</v>
      </c>
      <c r="AE8" s="17" t="s">
        <v>116</v>
      </c>
      <c r="AM8" s="74" t="b">
        <v>0</v>
      </c>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row>
    <row r="9" spans="1:123" ht="15.75" customHeight="1">
      <c r="A9" s="154"/>
      <c r="B9" s="121"/>
      <c r="C9" s="122" t="s">
        <v>104</v>
      </c>
      <c r="D9" s="166"/>
      <c r="E9" s="166"/>
      <c r="F9" s="166"/>
      <c r="G9" s="159"/>
      <c r="H9" s="340"/>
      <c r="I9" s="340"/>
      <c r="J9" s="340"/>
      <c r="K9" s="340"/>
      <c r="L9" s="340"/>
      <c r="M9" s="340"/>
      <c r="N9" s="340"/>
      <c r="O9" s="340"/>
      <c r="P9" s="340"/>
      <c r="Q9" s="157"/>
      <c r="R9" s="64" t="b">
        <v>0</v>
      </c>
      <c r="S9" s="64" t="b">
        <v>0</v>
      </c>
      <c r="T9" s="64" t="b">
        <v>0</v>
      </c>
      <c r="U9" s="64"/>
      <c r="V9" s="65"/>
      <c r="AD9" s="32" t="s">
        <v>117</v>
      </c>
      <c r="AE9" s="17" t="s">
        <v>163</v>
      </c>
      <c r="AM9" s="74" t="b">
        <v>0</v>
      </c>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row>
    <row r="10" spans="1:123" ht="15.75" customHeight="1">
      <c r="A10" s="154"/>
      <c r="B10" s="121"/>
      <c r="C10" s="123"/>
      <c r="D10" s="331" t="str">
        <f>IF(D$7=AF$1,AF2,IF(D$7=AG$1,AG2,IF(D$7=AH$1,AH2,IF(D$7=AI$1,AI2,IF(D$7=AJ$1,AJ2,IF(D$7=AK$1,AK2,IF(D$7=AL$1,AL2,"-")))))))</f>
        <v>-</v>
      </c>
      <c r="E10" s="332"/>
      <c r="F10" s="332"/>
      <c r="G10" s="159"/>
      <c r="H10" s="359" t="s">
        <v>164</v>
      </c>
      <c r="I10" s="359"/>
      <c r="J10" s="359"/>
      <c r="K10" s="359"/>
      <c r="L10" s="359"/>
      <c r="M10" s="359"/>
      <c r="N10" s="359"/>
      <c r="O10" s="359"/>
      <c r="P10" s="359"/>
      <c r="Q10" s="157"/>
      <c r="R10" s="64"/>
      <c r="S10" s="64"/>
      <c r="T10" s="64"/>
      <c r="U10" s="64"/>
      <c r="V10" s="65"/>
      <c r="AD10" s="35"/>
      <c r="AE10" s="69"/>
      <c r="AF10" s="69" t="s">
        <v>32</v>
      </c>
      <c r="AG10" s="69" t="s">
        <v>32</v>
      </c>
      <c r="AH10" s="69" t="s">
        <v>32</v>
      </c>
      <c r="AI10" s="69" t="s">
        <v>32</v>
      </c>
      <c r="AJ10" s="69" t="s">
        <v>32</v>
      </c>
      <c r="AK10" s="69" t="s">
        <v>32</v>
      </c>
      <c r="AL10" s="69" t="s">
        <v>32</v>
      </c>
      <c r="AM10" s="74" t="b">
        <v>0</v>
      </c>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row>
    <row r="11" spans="1:123" ht="15.75" customHeight="1">
      <c r="A11" s="154"/>
      <c r="B11" s="336" t="s">
        <v>105</v>
      </c>
      <c r="C11" s="337"/>
      <c r="D11" s="331" t="str">
        <f>IF(D$7=AF$1,AF3,IF(D$7=AG$1,AG3,IF(D$7=AH$1,AH3,IF(D$7=AI$1,AI3,IF(D$7=AJ$1,AJ3,IF(D$7=AK$1,AK3,IF(D$7=AL$1,AL3,"-")))))))</f>
        <v>-</v>
      </c>
      <c r="E11" s="332"/>
      <c r="F11" s="332"/>
      <c r="G11" s="159"/>
      <c r="H11" s="359"/>
      <c r="I11" s="359"/>
      <c r="J11" s="359"/>
      <c r="K11" s="359"/>
      <c r="L11" s="359"/>
      <c r="M11" s="359"/>
      <c r="N11" s="359"/>
      <c r="O11" s="359"/>
      <c r="P11" s="359"/>
      <c r="Q11" s="157"/>
      <c r="R11" s="64"/>
      <c r="T11" s="64"/>
      <c r="U11" s="64"/>
      <c r="V11" s="65"/>
      <c r="AD11" s="35"/>
      <c r="AF11" s="17" t="s">
        <v>170</v>
      </c>
      <c r="AG11" s="17" t="s">
        <v>170</v>
      </c>
      <c r="AH11" s="17" t="s">
        <v>170</v>
      </c>
      <c r="AI11" s="17" t="s">
        <v>170</v>
      </c>
      <c r="AJ11" s="17" t="s">
        <v>170</v>
      </c>
      <c r="AK11" s="17" t="s">
        <v>170</v>
      </c>
      <c r="AL11" s="17" t="s">
        <v>170</v>
      </c>
      <c r="AM11" s="74" t="b">
        <v>0</v>
      </c>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row>
    <row r="12" spans="1:123" ht="15.75" customHeight="1">
      <c r="A12" s="154"/>
      <c r="B12" s="121"/>
      <c r="C12" s="124" t="s">
        <v>69</v>
      </c>
      <c r="D12" s="331" t="str">
        <f>IF(D$7=AF$1,AF4,IF(D$7=AG$1,AG4,IF(D$7=AH$1,AH4,IF(D$7=AI$1,AI4,IF(D$7=AJ$1,AJ4,IF(D$7=AK$1,AK4,IF(D$7=AL$1,AL4,"-")))))))</f>
        <v>-</v>
      </c>
      <c r="E12" s="332"/>
      <c r="F12" s="332"/>
      <c r="G12" s="159"/>
      <c r="H12" s="360" t="s">
        <v>173</v>
      </c>
      <c r="I12" s="359"/>
      <c r="J12" s="359"/>
      <c r="K12" s="359"/>
      <c r="L12" s="359"/>
      <c r="M12" s="359"/>
      <c r="N12" s="359"/>
      <c r="O12" s="359"/>
      <c r="P12" s="359"/>
      <c r="Q12" s="157" t="s">
        <v>14</v>
      </c>
      <c r="R12" s="64"/>
      <c r="S12" s="64"/>
      <c r="T12" s="64"/>
      <c r="U12" s="64"/>
      <c r="V12" s="65"/>
      <c r="AD12" s="35"/>
      <c r="AF12" s="17" t="s">
        <v>171</v>
      </c>
      <c r="AG12" s="17" t="s">
        <v>171</v>
      </c>
      <c r="AH12" s="17" t="s">
        <v>171</v>
      </c>
      <c r="AI12" s="17" t="s">
        <v>171</v>
      </c>
      <c r="AJ12" s="17" t="s">
        <v>171</v>
      </c>
      <c r="AK12" s="17" t="s">
        <v>171</v>
      </c>
      <c r="AL12" s="17" t="s">
        <v>171</v>
      </c>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row>
    <row r="13" spans="1:123" ht="15.75" customHeight="1">
      <c r="A13" s="154"/>
      <c r="B13" s="121"/>
      <c r="C13" s="124" t="s">
        <v>70</v>
      </c>
      <c r="D13" s="331" t="str">
        <f>IF(D$7=AF$1,AF5,IF(D$7=AG$1,AG5,IF(D$7=AH$1,AH5,IF(D$7=AI$1,AI5,IF(D$7=AJ$1,AJ5,IF(D$7=AK$1,AK5,IF(D$7=AL$1,AL5,"-")))))))</f>
        <v>-</v>
      </c>
      <c r="E13" s="332"/>
      <c r="F13" s="332"/>
      <c r="G13" s="167" t="str">
        <f>IF(OR(AND(T9=TRUE,R9=TRUE,S9=TRUE),AND(T9=TRUE,R9=TRUE),AND(T9=TRUE,S9=TRUE),AND(R9=TRUE,S9=TRUE)),"Please indicate to the left the limit of detection (LOD) needed for these samples - only one alternative.",IF(T9=TRUE,"",IF(R9=TRUE,"",IF(S9=TRUE,"","Please indicate to the left the limit of detection (LOD) needed for these samples - only one alternative."))))</f>
        <v>Please indicate to the left the limit of detection (LOD) needed for these samples - only one alternative.</v>
      </c>
      <c r="H13" s="359"/>
      <c r="I13" s="359"/>
      <c r="J13" s="359"/>
      <c r="K13" s="359"/>
      <c r="L13" s="359"/>
      <c r="M13" s="359"/>
      <c r="N13" s="359"/>
      <c r="O13" s="359"/>
      <c r="P13" s="359"/>
      <c r="Q13" s="157"/>
      <c r="R13" s="64"/>
      <c r="S13" s="64"/>
      <c r="T13" s="64"/>
      <c r="U13" s="64"/>
      <c r="V13" s="62"/>
      <c r="AD13" s="75"/>
      <c r="AF13" s="2" t="s">
        <v>172</v>
      </c>
      <c r="AG13" s="2" t="s">
        <v>172</v>
      </c>
      <c r="AH13" s="2" t="s">
        <v>172</v>
      </c>
      <c r="AI13" s="2" t="s">
        <v>172</v>
      </c>
      <c r="AJ13" s="2" t="s">
        <v>172</v>
      </c>
      <c r="AK13" s="2" t="s">
        <v>172</v>
      </c>
      <c r="AL13" s="2" t="s">
        <v>172</v>
      </c>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row>
    <row r="14" spans="1:123" ht="15.75" customHeight="1">
      <c r="A14" s="154"/>
      <c r="B14" s="121"/>
      <c r="C14" s="124" t="s">
        <v>80</v>
      </c>
      <c r="D14" s="331" t="str">
        <f>IF(D$7=AF$1,AF6,IF(D$7=AG$1,AG6,IF(D$7=AH$1,AH6,IF(D$7=AI$1,AI6,IF(D$7=AJ$1,AJ6,IF(D$7=AK$1,AK6,IF(D$7=AL$1,AL6,"-")))))))</f>
        <v>-</v>
      </c>
      <c r="E14" s="332"/>
      <c r="F14" s="332"/>
      <c r="G14" s="167"/>
      <c r="H14" s="359"/>
      <c r="I14" s="359"/>
      <c r="J14" s="359"/>
      <c r="K14" s="359"/>
      <c r="L14" s="359"/>
      <c r="M14" s="359"/>
      <c r="N14" s="359"/>
      <c r="O14" s="359"/>
      <c r="P14" s="359"/>
      <c r="Q14" s="157"/>
      <c r="AF14" s="17" t="s">
        <v>159</v>
      </c>
      <c r="AG14" s="17"/>
      <c r="AH14" s="17" t="s">
        <v>167</v>
      </c>
      <c r="AI14" s="17" t="s">
        <v>159</v>
      </c>
      <c r="AJ14" s="17" t="s">
        <v>159</v>
      </c>
      <c r="AK14" s="17"/>
      <c r="AL14" s="17"/>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row>
    <row r="15" spans="1:123" ht="15.75" customHeight="1" thickBot="1">
      <c r="A15" s="154"/>
      <c r="B15" s="347" t="s">
        <v>86</v>
      </c>
      <c r="C15" s="347"/>
      <c r="D15" s="168" t="str">
        <f>Customer!E12</f>
        <v> </v>
      </c>
      <c r="E15" s="356"/>
      <c r="F15" s="356"/>
      <c r="G15" s="169"/>
      <c r="H15" s="169"/>
      <c r="I15" s="169"/>
      <c r="J15" s="169"/>
      <c r="K15" s="169"/>
      <c r="L15" s="169"/>
      <c r="M15" s="169"/>
      <c r="N15" s="169"/>
      <c r="O15" s="169"/>
      <c r="P15" s="169"/>
      <c r="Q15" s="157"/>
      <c r="AH15" s="17" t="s">
        <v>166</v>
      </c>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row>
    <row r="16" spans="1:123" s="68" customFormat="1" ht="39.75" customHeight="1" thickBot="1">
      <c r="A16" s="221"/>
      <c r="B16" s="170"/>
      <c r="C16" s="125" t="s">
        <v>45</v>
      </c>
      <c r="D16" s="354" t="s">
        <v>4</v>
      </c>
      <c r="E16" s="355"/>
      <c r="F16" s="126" t="s">
        <v>31</v>
      </c>
      <c r="G16" s="191" t="s">
        <v>102</v>
      </c>
      <c r="H16" s="140" t="s">
        <v>2</v>
      </c>
      <c r="I16" s="140" t="s">
        <v>3</v>
      </c>
      <c r="J16" s="267" t="s">
        <v>27</v>
      </c>
      <c r="K16" s="267" t="s">
        <v>32</v>
      </c>
      <c r="L16" s="267" t="s">
        <v>168</v>
      </c>
      <c r="M16" s="141" t="s">
        <v>169</v>
      </c>
      <c r="N16" s="361" t="s">
        <v>110</v>
      </c>
      <c r="O16" s="362"/>
      <c r="P16" s="363"/>
      <c r="Q16" s="171"/>
      <c r="R16" s="75"/>
      <c r="S16" s="75"/>
      <c r="T16" s="75"/>
      <c r="U16" s="75"/>
      <c r="V16" s="75"/>
      <c r="W16" s="75"/>
      <c r="X16" s="75"/>
      <c r="Y16" s="75"/>
      <c r="Z16" s="75"/>
      <c r="AA16" s="75"/>
      <c r="AB16" s="75"/>
      <c r="AC16" s="75"/>
      <c r="AD16" s="2"/>
      <c r="AE16" s="75"/>
      <c r="AF16" s="75"/>
      <c r="AG16" s="75"/>
      <c r="AH16" s="75"/>
      <c r="AI16" s="15"/>
      <c r="AJ16" s="15"/>
      <c r="AK16" s="15"/>
      <c r="AL16" s="73"/>
      <c r="AM16" s="73"/>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row>
    <row r="17" spans="1:123" ht="19.5" customHeight="1">
      <c r="A17" s="145"/>
      <c r="B17" s="127">
        <v>1</v>
      </c>
      <c r="C17" s="172"/>
      <c r="D17" s="348"/>
      <c r="E17" s="349"/>
      <c r="F17" s="173"/>
      <c r="G17" s="174"/>
      <c r="H17" s="175"/>
      <c r="I17" s="175"/>
      <c r="J17" s="193"/>
      <c r="K17" s="194"/>
      <c r="L17" s="176"/>
      <c r="M17" s="176"/>
      <c r="N17" s="350"/>
      <c r="O17" s="351"/>
      <c r="P17" s="352"/>
      <c r="Q17" s="148"/>
      <c r="R17" s="63">
        <f aca="true" t="shared" si="0" ref="R17:R56">IF(C17="",1,0)</f>
        <v>1</v>
      </c>
      <c r="S17" s="63">
        <f aca="true" t="shared" si="1" ref="S17:S56">IF(AND(L17="x",J17&gt;3199),1,0)</f>
        <v>0</v>
      </c>
      <c r="T17" s="63">
        <f>S17</f>
        <v>0</v>
      </c>
      <c r="V17" s="61" t="s">
        <v>81</v>
      </c>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row>
    <row r="18" spans="1:123" ht="19.5" customHeight="1">
      <c r="A18" s="145"/>
      <c r="B18" s="128">
        <v>2</v>
      </c>
      <c r="C18" s="172"/>
      <c r="D18" s="348"/>
      <c r="E18" s="349"/>
      <c r="F18" s="173"/>
      <c r="G18" s="174"/>
      <c r="H18" s="176"/>
      <c r="I18" s="176"/>
      <c r="J18" s="193"/>
      <c r="K18" s="176"/>
      <c r="L18" s="176"/>
      <c r="M18" s="176"/>
      <c r="N18" s="344"/>
      <c r="O18" s="345"/>
      <c r="P18" s="346"/>
      <c r="Q18" s="148"/>
      <c r="R18" s="63">
        <f t="shared" si="0"/>
        <v>1</v>
      </c>
      <c r="S18" s="63">
        <f t="shared" si="1"/>
        <v>0</v>
      </c>
      <c r="T18" s="63">
        <f aca="true" t="shared" si="2" ref="T18:T56">S18</f>
        <v>0</v>
      </c>
      <c r="V18" s="61" t="s">
        <v>82</v>
      </c>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row>
    <row r="19" spans="1:123" ht="19.5" customHeight="1">
      <c r="A19" s="145"/>
      <c r="B19" s="128">
        <v>3</v>
      </c>
      <c r="C19" s="172"/>
      <c r="D19" s="348"/>
      <c r="E19" s="349"/>
      <c r="F19" s="173"/>
      <c r="G19" s="174"/>
      <c r="H19" s="176"/>
      <c r="I19" s="176"/>
      <c r="J19" s="193"/>
      <c r="K19" s="176"/>
      <c r="L19" s="176"/>
      <c r="M19" s="176"/>
      <c r="N19" s="344"/>
      <c r="O19" s="345"/>
      <c r="P19" s="346"/>
      <c r="Q19" s="148"/>
      <c r="R19" s="63">
        <f t="shared" si="0"/>
        <v>1</v>
      </c>
      <c r="S19" s="63">
        <f t="shared" si="1"/>
        <v>0</v>
      </c>
      <c r="T19" s="63">
        <f t="shared" si="2"/>
        <v>0</v>
      </c>
      <c r="V19" s="61" t="s">
        <v>83</v>
      </c>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row>
    <row r="20" spans="1:123" ht="19.5" customHeight="1">
      <c r="A20" s="145"/>
      <c r="B20" s="128">
        <v>4</v>
      </c>
      <c r="C20" s="172"/>
      <c r="D20" s="348"/>
      <c r="E20" s="349"/>
      <c r="F20" s="173"/>
      <c r="G20" s="174"/>
      <c r="H20" s="176"/>
      <c r="I20" s="176"/>
      <c r="J20" s="193"/>
      <c r="K20" s="176"/>
      <c r="L20" s="176"/>
      <c r="M20" s="176"/>
      <c r="N20" s="344"/>
      <c r="O20" s="345"/>
      <c r="P20" s="346"/>
      <c r="Q20" s="148"/>
      <c r="R20" s="63">
        <f t="shared" si="0"/>
        <v>1</v>
      </c>
      <c r="S20" s="63">
        <f t="shared" si="1"/>
        <v>0</v>
      </c>
      <c r="T20" s="63">
        <f t="shared" si="2"/>
        <v>0</v>
      </c>
      <c r="V20" s="61" t="s">
        <v>84</v>
      </c>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row>
    <row r="21" spans="1:123" ht="19.5" customHeight="1">
      <c r="A21" s="145"/>
      <c r="B21" s="128">
        <v>5</v>
      </c>
      <c r="C21" s="172"/>
      <c r="D21" s="348"/>
      <c r="E21" s="349"/>
      <c r="F21" s="173"/>
      <c r="G21" s="174"/>
      <c r="H21" s="176"/>
      <c r="I21" s="176"/>
      <c r="J21" s="193"/>
      <c r="K21" s="176"/>
      <c r="L21" s="176"/>
      <c r="M21" s="176"/>
      <c r="N21" s="344"/>
      <c r="O21" s="345"/>
      <c r="P21" s="346"/>
      <c r="Q21" s="148"/>
      <c r="R21" s="63">
        <f t="shared" si="0"/>
        <v>1</v>
      </c>
      <c r="S21" s="63">
        <f t="shared" si="1"/>
        <v>0</v>
      </c>
      <c r="T21" s="63">
        <f t="shared" si="2"/>
        <v>0</v>
      </c>
      <c r="V21" s="61" t="s">
        <v>85</v>
      </c>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row>
    <row r="22" spans="1:123" ht="19.5" customHeight="1">
      <c r="A22" s="145"/>
      <c r="B22" s="128">
        <v>6</v>
      </c>
      <c r="C22" s="172"/>
      <c r="D22" s="348"/>
      <c r="E22" s="349"/>
      <c r="F22" s="173"/>
      <c r="G22" s="174"/>
      <c r="H22" s="176"/>
      <c r="I22" s="176"/>
      <c r="J22" s="193"/>
      <c r="K22" s="176"/>
      <c r="L22" s="176"/>
      <c r="M22" s="176"/>
      <c r="N22" s="344"/>
      <c r="O22" s="345"/>
      <c r="P22" s="346"/>
      <c r="Q22" s="148"/>
      <c r="R22" s="63">
        <f t="shared" si="0"/>
        <v>1</v>
      </c>
      <c r="S22" s="63">
        <f t="shared" si="1"/>
        <v>0</v>
      </c>
      <c r="T22" s="63">
        <f t="shared" si="2"/>
        <v>0</v>
      </c>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row>
    <row r="23" spans="1:123" ht="19.5" customHeight="1">
      <c r="A23" s="145"/>
      <c r="B23" s="128">
        <v>7</v>
      </c>
      <c r="C23" s="172"/>
      <c r="D23" s="348"/>
      <c r="E23" s="349"/>
      <c r="F23" s="173"/>
      <c r="G23" s="174"/>
      <c r="H23" s="176"/>
      <c r="I23" s="176"/>
      <c r="J23" s="193"/>
      <c r="K23" s="176"/>
      <c r="L23" s="176"/>
      <c r="M23" s="176"/>
      <c r="N23" s="344"/>
      <c r="O23" s="345"/>
      <c r="P23" s="346"/>
      <c r="Q23" s="148"/>
      <c r="R23" s="63">
        <f t="shared" si="0"/>
        <v>1</v>
      </c>
      <c r="S23" s="63">
        <f t="shared" si="1"/>
        <v>0</v>
      </c>
      <c r="T23" s="63">
        <f t="shared" si="2"/>
        <v>0</v>
      </c>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row>
    <row r="24" spans="1:123" ht="19.5" customHeight="1">
      <c r="A24" s="145"/>
      <c r="B24" s="128">
        <v>8</v>
      </c>
      <c r="C24" s="172"/>
      <c r="D24" s="348"/>
      <c r="E24" s="349"/>
      <c r="F24" s="173"/>
      <c r="G24" s="174"/>
      <c r="H24" s="176"/>
      <c r="I24" s="176"/>
      <c r="J24" s="193"/>
      <c r="K24" s="176"/>
      <c r="L24" s="176"/>
      <c r="M24" s="176"/>
      <c r="N24" s="344"/>
      <c r="O24" s="345"/>
      <c r="P24" s="346"/>
      <c r="Q24" s="148"/>
      <c r="R24" s="63">
        <f t="shared" si="0"/>
        <v>1</v>
      </c>
      <c r="S24" s="63">
        <f t="shared" si="1"/>
        <v>0</v>
      </c>
      <c r="T24" s="63">
        <f t="shared" si="2"/>
        <v>0</v>
      </c>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row>
    <row r="25" spans="1:123" ht="19.5" customHeight="1">
      <c r="A25" s="145"/>
      <c r="B25" s="128">
        <v>9</v>
      </c>
      <c r="C25" s="172"/>
      <c r="D25" s="348"/>
      <c r="E25" s="349"/>
      <c r="F25" s="173"/>
      <c r="G25" s="174"/>
      <c r="H25" s="176"/>
      <c r="I25" s="176"/>
      <c r="J25" s="193"/>
      <c r="K25" s="176"/>
      <c r="L25" s="176"/>
      <c r="M25" s="176"/>
      <c r="N25" s="344"/>
      <c r="O25" s="345"/>
      <c r="P25" s="346"/>
      <c r="Q25" s="148"/>
      <c r="R25" s="63">
        <f t="shared" si="0"/>
        <v>1</v>
      </c>
      <c r="S25" s="63">
        <f t="shared" si="1"/>
        <v>0</v>
      </c>
      <c r="T25" s="63">
        <f t="shared" si="2"/>
        <v>0</v>
      </c>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row>
    <row r="26" spans="1:123" ht="19.5" customHeight="1">
      <c r="A26" s="145"/>
      <c r="B26" s="129">
        <v>10</v>
      </c>
      <c r="C26" s="172"/>
      <c r="D26" s="348"/>
      <c r="E26" s="349"/>
      <c r="F26" s="173"/>
      <c r="G26" s="174"/>
      <c r="H26" s="176"/>
      <c r="I26" s="176"/>
      <c r="J26" s="193"/>
      <c r="K26" s="176"/>
      <c r="L26" s="176"/>
      <c r="M26" s="176"/>
      <c r="N26" s="344"/>
      <c r="O26" s="345"/>
      <c r="P26" s="346"/>
      <c r="Q26" s="148"/>
      <c r="R26" s="63">
        <f t="shared" si="0"/>
        <v>1</v>
      </c>
      <c r="S26" s="63">
        <f t="shared" si="1"/>
        <v>0</v>
      </c>
      <c r="T26" s="63">
        <f t="shared" si="2"/>
        <v>0</v>
      </c>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row>
    <row r="27" spans="1:123" ht="19.5" customHeight="1">
      <c r="A27" s="145"/>
      <c r="B27" s="129">
        <v>11</v>
      </c>
      <c r="C27" s="172"/>
      <c r="D27" s="348"/>
      <c r="E27" s="349"/>
      <c r="F27" s="173"/>
      <c r="G27" s="174"/>
      <c r="H27" s="176"/>
      <c r="I27" s="176"/>
      <c r="J27" s="193"/>
      <c r="K27" s="176"/>
      <c r="L27" s="176"/>
      <c r="M27" s="176"/>
      <c r="N27" s="344"/>
      <c r="O27" s="345"/>
      <c r="P27" s="346"/>
      <c r="Q27" s="148"/>
      <c r="R27" s="63">
        <f t="shared" si="0"/>
        <v>1</v>
      </c>
      <c r="S27" s="63">
        <f t="shared" si="1"/>
        <v>0</v>
      </c>
      <c r="T27" s="63">
        <f t="shared" si="2"/>
        <v>0</v>
      </c>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row>
    <row r="28" spans="1:123" ht="19.5" customHeight="1">
      <c r="A28" s="145"/>
      <c r="B28" s="129">
        <v>12</v>
      </c>
      <c r="C28" s="172"/>
      <c r="D28" s="348"/>
      <c r="E28" s="349"/>
      <c r="F28" s="173"/>
      <c r="G28" s="174"/>
      <c r="H28" s="176"/>
      <c r="I28" s="176"/>
      <c r="J28" s="193"/>
      <c r="K28" s="176"/>
      <c r="L28" s="176"/>
      <c r="M28" s="176"/>
      <c r="N28" s="344"/>
      <c r="O28" s="345"/>
      <c r="P28" s="346"/>
      <c r="Q28" s="148"/>
      <c r="R28" s="63">
        <f t="shared" si="0"/>
        <v>1</v>
      </c>
      <c r="S28" s="63">
        <f t="shared" si="1"/>
        <v>0</v>
      </c>
      <c r="T28" s="63">
        <f t="shared" si="2"/>
        <v>0</v>
      </c>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row>
    <row r="29" spans="1:123" ht="19.5" customHeight="1">
      <c r="A29" s="145"/>
      <c r="B29" s="129">
        <v>13</v>
      </c>
      <c r="C29" s="172"/>
      <c r="D29" s="348"/>
      <c r="E29" s="349"/>
      <c r="F29" s="173"/>
      <c r="G29" s="174"/>
      <c r="H29" s="176"/>
      <c r="I29" s="176"/>
      <c r="J29" s="193"/>
      <c r="K29" s="176"/>
      <c r="L29" s="176"/>
      <c r="M29" s="176"/>
      <c r="N29" s="344"/>
      <c r="O29" s="345"/>
      <c r="P29" s="346"/>
      <c r="Q29" s="148"/>
      <c r="R29" s="63">
        <f t="shared" si="0"/>
        <v>1</v>
      </c>
      <c r="S29" s="63">
        <f t="shared" si="1"/>
        <v>0</v>
      </c>
      <c r="T29" s="63">
        <f t="shared" si="2"/>
        <v>0</v>
      </c>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row>
    <row r="30" spans="1:123" ht="19.5" customHeight="1">
      <c r="A30" s="145"/>
      <c r="B30" s="129">
        <v>14</v>
      </c>
      <c r="C30" s="172"/>
      <c r="D30" s="348"/>
      <c r="E30" s="349"/>
      <c r="F30" s="173"/>
      <c r="G30" s="174"/>
      <c r="H30" s="176"/>
      <c r="I30" s="176"/>
      <c r="J30" s="193"/>
      <c r="K30" s="176"/>
      <c r="L30" s="176"/>
      <c r="M30" s="176"/>
      <c r="N30" s="344"/>
      <c r="O30" s="345"/>
      <c r="P30" s="346"/>
      <c r="Q30" s="148"/>
      <c r="R30" s="63">
        <f t="shared" si="0"/>
        <v>1</v>
      </c>
      <c r="S30" s="63">
        <f t="shared" si="1"/>
        <v>0</v>
      </c>
      <c r="T30" s="63">
        <f t="shared" si="2"/>
        <v>0</v>
      </c>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row>
    <row r="31" spans="1:123" ht="19.5" customHeight="1">
      <c r="A31" s="145"/>
      <c r="B31" s="129">
        <v>15</v>
      </c>
      <c r="C31" s="172"/>
      <c r="D31" s="348"/>
      <c r="E31" s="349"/>
      <c r="F31" s="173"/>
      <c r="G31" s="174"/>
      <c r="H31" s="176"/>
      <c r="I31" s="176"/>
      <c r="J31" s="193"/>
      <c r="K31" s="176"/>
      <c r="L31" s="176"/>
      <c r="M31" s="176"/>
      <c r="N31" s="344"/>
      <c r="O31" s="345"/>
      <c r="P31" s="346"/>
      <c r="Q31" s="148"/>
      <c r="R31" s="63">
        <f t="shared" si="0"/>
        <v>1</v>
      </c>
      <c r="S31" s="63">
        <f t="shared" si="1"/>
        <v>0</v>
      </c>
      <c r="T31" s="63">
        <f t="shared" si="2"/>
        <v>0</v>
      </c>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row>
    <row r="32" spans="1:123" ht="19.5" customHeight="1">
      <c r="A32" s="145"/>
      <c r="B32" s="129">
        <v>16</v>
      </c>
      <c r="C32" s="172"/>
      <c r="D32" s="348"/>
      <c r="E32" s="349"/>
      <c r="F32" s="173"/>
      <c r="G32" s="174"/>
      <c r="H32" s="176"/>
      <c r="I32" s="176"/>
      <c r="J32" s="193"/>
      <c r="K32" s="176"/>
      <c r="L32" s="176"/>
      <c r="M32" s="176"/>
      <c r="N32" s="344"/>
      <c r="O32" s="345"/>
      <c r="P32" s="346"/>
      <c r="Q32" s="148"/>
      <c r="R32" s="63">
        <f t="shared" si="0"/>
        <v>1</v>
      </c>
      <c r="S32" s="63">
        <f t="shared" si="1"/>
        <v>0</v>
      </c>
      <c r="T32" s="63">
        <f t="shared" si="2"/>
        <v>0</v>
      </c>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row>
    <row r="33" spans="1:123" ht="19.5" customHeight="1">
      <c r="A33" s="145"/>
      <c r="B33" s="129">
        <v>17</v>
      </c>
      <c r="C33" s="172"/>
      <c r="D33" s="348"/>
      <c r="E33" s="349"/>
      <c r="F33" s="173"/>
      <c r="G33" s="174"/>
      <c r="H33" s="176"/>
      <c r="I33" s="176"/>
      <c r="J33" s="193"/>
      <c r="K33" s="176"/>
      <c r="L33" s="176"/>
      <c r="M33" s="176"/>
      <c r="N33" s="344"/>
      <c r="O33" s="345"/>
      <c r="P33" s="346"/>
      <c r="Q33" s="148"/>
      <c r="R33" s="63">
        <f t="shared" si="0"/>
        <v>1</v>
      </c>
      <c r="S33" s="63">
        <f t="shared" si="1"/>
        <v>0</v>
      </c>
      <c r="T33" s="63">
        <f t="shared" si="2"/>
        <v>0</v>
      </c>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row>
    <row r="34" spans="1:123" ht="19.5" customHeight="1">
      <c r="A34" s="145"/>
      <c r="B34" s="129">
        <v>18</v>
      </c>
      <c r="C34" s="172"/>
      <c r="D34" s="348"/>
      <c r="E34" s="349"/>
      <c r="F34" s="173"/>
      <c r="G34" s="174"/>
      <c r="H34" s="176"/>
      <c r="I34" s="176"/>
      <c r="J34" s="193"/>
      <c r="K34" s="176"/>
      <c r="L34" s="176"/>
      <c r="M34" s="176"/>
      <c r="N34" s="344"/>
      <c r="O34" s="345"/>
      <c r="P34" s="346"/>
      <c r="Q34" s="148"/>
      <c r="R34" s="63">
        <f t="shared" si="0"/>
        <v>1</v>
      </c>
      <c r="S34" s="63">
        <f t="shared" si="1"/>
        <v>0</v>
      </c>
      <c r="T34" s="63">
        <f t="shared" si="2"/>
        <v>0</v>
      </c>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row>
    <row r="35" spans="1:123" ht="19.5" customHeight="1">
      <c r="A35" s="145"/>
      <c r="B35" s="129">
        <v>19</v>
      </c>
      <c r="C35" s="172"/>
      <c r="D35" s="348"/>
      <c r="E35" s="349"/>
      <c r="F35" s="173"/>
      <c r="G35" s="174"/>
      <c r="H35" s="176"/>
      <c r="I35" s="176"/>
      <c r="J35" s="193"/>
      <c r="K35" s="176"/>
      <c r="L35" s="176"/>
      <c r="M35" s="176"/>
      <c r="N35" s="344"/>
      <c r="O35" s="345"/>
      <c r="P35" s="346"/>
      <c r="Q35" s="148"/>
      <c r="R35" s="63">
        <f t="shared" si="0"/>
        <v>1</v>
      </c>
      <c r="S35" s="63">
        <f t="shared" si="1"/>
        <v>0</v>
      </c>
      <c r="T35" s="63">
        <f t="shared" si="2"/>
        <v>0</v>
      </c>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row>
    <row r="36" spans="1:123" ht="19.5" customHeight="1">
      <c r="A36" s="145"/>
      <c r="B36" s="129">
        <v>20</v>
      </c>
      <c r="C36" s="172"/>
      <c r="D36" s="348"/>
      <c r="E36" s="349"/>
      <c r="F36" s="173"/>
      <c r="G36" s="174"/>
      <c r="H36" s="176"/>
      <c r="I36" s="176"/>
      <c r="J36" s="193"/>
      <c r="K36" s="176"/>
      <c r="L36" s="176"/>
      <c r="M36" s="176"/>
      <c r="N36" s="344"/>
      <c r="O36" s="345"/>
      <c r="P36" s="346"/>
      <c r="Q36" s="148"/>
      <c r="R36" s="63">
        <f t="shared" si="0"/>
        <v>1</v>
      </c>
      <c r="S36" s="63">
        <f t="shared" si="1"/>
        <v>0</v>
      </c>
      <c r="T36" s="63">
        <f t="shared" si="2"/>
        <v>0</v>
      </c>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row>
    <row r="37" spans="1:123" ht="19.5" customHeight="1">
      <c r="A37" s="145"/>
      <c r="B37" s="129">
        <v>21</v>
      </c>
      <c r="C37" s="172"/>
      <c r="D37" s="348"/>
      <c r="E37" s="349"/>
      <c r="F37" s="173"/>
      <c r="G37" s="174"/>
      <c r="H37" s="176"/>
      <c r="I37" s="176"/>
      <c r="J37" s="193"/>
      <c r="K37" s="176"/>
      <c r="L37" s="176"/>
      <c r="M37" s="176"/>
      <c r="N37" s="344"/>
      <c r="O37" s="345"/>
      <c r="P37" s="346"/>
      <c r="Q37" s="148"/>
      <c r="R37" s="63">
        <f t="shared" si="0"/>
        <v>1</v>
      </c>
      <c r="S37" s="63">
        <f t="shared" si="1"/>
        <v>0</v>
      </c>
      <c r="T37" s="63">
        <f t="shared" si="2"/>
        <v>0</v>
      </c>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row>
    <row r="38" spans="1:123" ht="19.5" customHeight="1">
      <c r="A38" s="145"/>
      <c r="B38" s="129">
        <v>22</v>
      </c>
      <c r="C38" s="172"/>
      <c r="D38" s="348"/>
      <c r="E38" s="349"/>
      <c r="F38" s="173"/>
      <c r="G38" s="174"/>
      <c r="H38" s="176"/>
      <c r="I38" s="176"/>
      <c r="J38" s="193"/>
      <c r="K38" s="176"/>
      <c r="L38" s="176"/>
      <c r="M38" s="176"/>
      <c r="N38" s="344"/>
      <c r="O38" s="345"/>
      <c r="P38" s="346"/>
      <c r="Q38" s="148"/>
      <c r="R38" s="63">
        <f t="shared" si="0"/>
        <v>1</v>
      </c>
      <c r="S38" s="63">
        <f t="shared" si="1"/>
        <v>0</v>
      </c>
      <c r="T38" s="63">
        <f t="shared" si="2"/>
        <v>0</v>
      </c>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row>
    <row r="39" spans="1:123" ht="19.5" customHeight="1">
      <c r="A39" s="145"/>
      <c r="B39" s="129">
        <v>23</v>
      </c>
      <c r="C39" s="172"/>
      <c r="D39" s="348"/>
      <c r="E39" s="349"/>
      <c r="F39" s="173"/>
      <c r="G39" s="174"/>
      <c r="H39" s="176"/>
      <c r="I39" s="176"/>
      <c r="J39" s="193"/>
      <c r="K39" s="176"/>
      <c r="L39" s="176"/>
      <c r="M39" s="176"/>
      <c r="N39" s="344"/>
      <c r="O39" s="345"/>
      <c r="P39" s="346"/>
      <c r="Q39" s="148"/>
      <c r="R39" s="63">
        <f t="shared" si="0"/>
        <v>1</v>
      </c>
      <c r="S39" s="63">
        <f t="shared" si="1"/>
        <v>0</v>
      </c>
      <c r="T39" s="63">
        <f t="shared" si="2"/>
        <v>0</v>
      </c>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row>
    <row r="40" spans="1:123" ht="19.5" customHeight="1">
      <c r="A40" s="145"/>
      <c r="B40" s="129">
        <v>24</v>
      </c>
      <c r="C40" s="172"/>
      <c r="D40" s="348"/>
      <c r="E40" s="349"/>
      <c r="F40" s="173"/>
      <c r="G40" s="174"/>
      <c r="H40" s="176"/>
      <c r="I40" s="176"/>
      <c r="J40" s="193"/>
      <c r="K40" s="176"/>
      <c r="L40" s="176"/>
      <c r="M40" s="176"/>
      <c r="N40" s="344"/>
      <c r="O40" s="345"/>
      <c r="P40" s="346"/>
      <c r="Q40" s="148"/>
      <c r="R40" s="63">
        <f t="shared" si="0"/>
        <v>1</v>
      </c>
      <c r="S40" s="63">
        <f t="shared" si="1"/>
        <v>0</v>
      </c>
      <c r="T40" s="63">
        <f t="shared" si="2"/>
        <v>0</v>
      </c>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row>
    <row r="41" spans="1:123" ht="19.5" customHeight="1">
      <c r="A41" s="145"/>
      <c r="B41" s="129">
        <v>25</v>
      </c>
      <c r="C41" s="172"/>
      <c r="D41" s="348"/>
      <c r="E41" s="349"/>
      <c r="F41" s="173"/>
      <c r="G41" s="174"/>
      <c r="H41" s="176"/>
      <c r="I41" s="176"/>
      <c r="J41" s="193"/>
      <c r="K41" s="176"/>
      <c r="L41" s="176"/>
      <c r="M41" s="176"/>
      <c r="N41" s="344"/>
      <c r="O41" s="345"/>
      <c r="P41" s="346"/>
      <c r="Q41" s="148"/>
      <c r="R41" s="63">
        <f t="shared" si="0"/>
        <v>1</v>
      </c>
      <c r="S41" s="63">
        <f t="shared" si="1"/>
        <v>0</v>
      </c>
      <c r="T41" s="63">
        <f t="shared" si="2"/>
        <v>0</v>
      </c>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row>
    <row r="42" spans="1:123" ht="19.5" customHeight="1">
      <c r="A42" s="145"/>
      <c r="B42" s="129">
        <v>26</v>
      </c>
      <c r="C42" s="172"/>
      <c r="D42" s="348"/>
      <c r="E42" s="349"/>
      <c r="F42" s="173"/>
      <c r="G42" s="174"/>
      <c r="H42" s="176"/>
      <c r="I42" s="176"/>
      <c r="J42" s="193"/>
      <c r="K42" s="176"/>
      <c r="L42" s="176"/>
      <c r="M42" s="176"/>
      <c r="N42" s="344"/>
      <c r="O42" s="345"/>
      <c r="P42" s="346"/>
      <c r="Q42" s="148"/>
      <c r="R42" s="63">
        <f t="shared" si="0"/>
        <v>1</v>
      </c>
      <c r="S42" s="63">
        <f t="shared" si="1"/>
        <v>0</v>
      </c>
      <c r="T42" s="63">
        <f t="shared" si="2"/>
        <v>0</v>
      </c>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row>
    <row r="43" spans="1:123" ht="19.5" customHeight="1">
      <c r="A43" s="145"/>
      <c r="B43" s="129">
        <v>27</v>
      </c>
      <c r="C43" s="172"/>
      <c r="D43" s="348"/>
      <c r="E43" s="349"/>
      <c r="F43" s="173"/>
      <c r="G43" s="174"/>
      <c r="H43" s="176"/>
      <c r="I43" s="176"/>
      <c r="J43" s="193"/>
      <c r="K43" s="176"/>
      <c r="L43" s="176"/>
      <c r="M43" s="176"/>
      <c r="N43" s="344"/>
      <c r="O43" s="345"/>
      <c r="P43" s="346"/>
      <c r="Q43" s="148"/>
      <c r="R43" s="63">
        <f t="shared" si="0"/>
        <v>1</v>
      </c>
      <c r="S43" s="63">
        <f t="shared" si="1"/>
        <v>0</v>
      </c>
      <c r="T43" s="63">
        <f t="shared" si="2"/>
        <v>0</v>
      </c>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row>
    <row r="44" spans="1:123" ht="19.5" customHeight="1">
      <c r="A44" s="145"/>
      <c r="B44" s="129">
        <v>28</v>
      </c>
      <c r="C44" s="172"/>
      <c r="D44" s="348"/>
      <c r="E44" s="349"/>
      <c r="F44" s="173"/>
      <c r="G44" s="174"/>
      <c r="H44" s="176"/>
      <c r="I44" s="176"/>
      <c r="J44" s="193"/>
      <c r="K44" s="176"/>
      <c r="L44" s="176"/>
      <c r="M44" s="176"/>
      <c r="N44" s="344"/>
      <c r="O44" s="345"/>
      <c r="P44" s="346"/>
      <c r="Q44" s="148"/>
      <c r="R44" s="63">
        <f t="shared" si="0"/>
        <v>1</v>
      </c>
      <c r="S44" s="63">
        <f t="shared" si="1"/>
        <v>0</v>
      </c>
      <c r="T44" s="63">
        <f t="shared" si="2"/>
        <v>0</v>
      </c>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row>
    <row r="45" spans="1:123" ht="19.5" customHeight="1">
      <c r="A45" s="145"/>
      <c r="B45" s="129">
        <v>29</v>
      </c>
      <c r="C45" s="172"/>
      <c r="D45" s="348"/>
      <c r="E45" s="349"/>
      <c r="F45" s="173"/>
      <c r="G45" s="174"/>
      <c r="H45" s="176"/>
      <c r="I45" s="176"/>
      <c r="J45" s="193"/>
      <c r="K45" s="176"/>
      <c r="L45" s="176"/>
      <c r="M45" s="176"/>
      <c r="N45" s="344"/>
      <c r="O45" s="345"/>
      <c r="P45" s="346"/>
      <c r="Q45" s="148"/>
      <c r="R45" s="63">
        <f t="shared" si="0"/>
        <v>1</v>
      </c>
      <c r="S45" s="63">
        <f t="shared" si="1"/>
        <v>0</v>
      </c>
      <c r="T45" s="63">
        <f t="shared" si="2"/>
        <v>0</v>
      </c>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row>
    <row r="46" spans="1:123" ht="19.5" customHeight="1">
      <c r="A46" s="145"/>
      <c r="B46" s="129">
        <v>30</v>
      </c>
      <c r="C46" s="172"/>
      <c r="D46" s="348"/>
      <c r="E46" s="349"/>
      <c r="F46" s="173"/>
      <c r="G46" s="174"/>
      <c r="H46" s="176"/>
      <c r="I46" s="176"/>
      <c r="J46" s="193"/>
      <c r="K46" s="176"/>
      <c r="L46" s="176"/>
      <c r="M46" s="176"/>
      <c r="N46" s="344"/>
      <c r="O46" s="345"/>
      <c r="P46" s="346"/>
      <c r="Q46" s="148"/>
      <c r="R46" s="63">
        <f t="shared" si="0"/>
        <v>1</v>
      </c>
      <c r="S46" s="63">
        <f t="shared" si="1"/>
        <v>0</v>
      </c>
      <c r="T46" s="63">
        <f t="shared" si="2"/>
        <v>0</v>
      </c>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row>
    <row r="47" spans="1:123" ht="19.5" customHeight="1">
      <c r="A47" s="145"/>
      <c r="B47" s="129">
        <v>31</v>
      </c>
      <c r="C47" s="172"/>
      <c r="D47" s="348"/>
      <c r="E47" s="349"/>
      <c r="F47" s="173"/>
      <c r="G47" s="174"/>
      <c r="H47" s="176"/>
      <c r="I47" s="176"/>
      <c r="J47" s="193"/>
      <c r="K47" s="176"/>
      <c r="L47" s="176"/>
      <c r="M47" s="176"/>
      <c r="N47" s="344"/>
      <c r="O47" s="345"/>
      <c r="P47" s="346"/>
      <c r="Q47" s="148"/>
      <c r="R47" s="63">
        <f t="shared" si="0"/>
        <v>1</v>
      </c>
      <c r="S47" s="63">
        <f t="shared" si="1"/>
        <v>0</v>
      </c>
      <c r="T47" s="63">
        <f t="shared" si="2"/>
        <v>0</v>
      </c>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row>
    <row r="48" spans="1:123" ht="19.5" customHeight="1">
      <c r="A48" s="145"/>
      <c r="B48" s="129">
        <v>32</v>
      </c>
      <c r="C48" s="172"/>
      <c r="D48" s="348"/>
      <c r="E48" s="349"/>
      <c r="F48" s="173"/>
      <c r="G48" s="174"/>
      <c r="H48" s="176"/>
      <c r="I48" s="176"/>
      <c r="J48" s="193"/>
      <c r="K48" s="176"/>
      <c r="L48" s="176"/>
      <c r="M48" s="176"/>
      <c r="N48" s="344"/>
      <c r="O48" s="345"/>
      <c r="P48" s="346"/>
      <c r="Q48" s="148"/>
      <c r="R48" s="63">
        <f t="shared" si="0"/>
        <v>1</v>
      </c>
      <c r="S48" s="63">
        <f t="shared" si="1"/>
        <v>0</v>
      </c>
      <c r="T48" s="63">
        <f t="shared" si="2"/>
        <v>0</v>
      </c>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row>
    <row r="49" spans="1:123" ht="19.5" customHeight="1">
      <c r="A49" s="145"/>
      <c r="B49" s="129">
        <v>33</v>
      </c>
      <c r="C49" s="172"/>
      <c r="D49" s="348"/>
      <c r="E49" s="349"/>
      <c r="F49" s="173"/>
      <c r="G49" s="174"/>
      <c r="H49" s="176"/>
      <c r="I49" s="176"/>
      <c r="J49" s="193"/>
      <c r="K49" s="176"/>
      <c r="L49" s="176"/>
      <c r="M49" s="176"/>
      <c r="N49" s="344"/>
      <c r="O49" s="345"/>
      <c r="P49" s="346"/>
      <c r="Q49" s="148"/>
      <c r="R49" s="63">
        <f t="shared" si="0"/>
        <v>1</v>
      </c>
      <c r="S49" s="63">
        <f t="shared" si="1"/>
        <v>0</v>
      </c>
      <c r="T49" s="63">
        <f t="shared" si="2"/>
        <v>0</v>
      </c>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row>
    <row r="50" spans="1:123" ht="19.5" customHeight="1">
      <c r="A50" s="145"/>
      <c r="B50" s="129">
        <v>34</v>
      </c>
      <c r="C50" s="172"/>
      <c r="D50" s="348"/>
      <c r="E50" s="349"/>
      <c r="F50" s="173"/>
      <c r="G50" s="174"/>
      <c r="H50" s="176"/>
      <c r="I50" s="176"/>
      <c r="J50" s="193"/>
      <c r="K50" s="176"/>
      <c r="L50" s="176"/>
      <c r="M50" s="176"/>
      <c r="N50" s="344"/>
      <c r="O50" s="345"/>
      <c r="P50" s="346"/>
      <c r="Q50" s="148"/>
      <c r="R50" s="63">
        <f t="shared" si="0"/>
        <v>1</v>
      </c>
      <c r="S50" s="63">
        <f t="shared" si="1"/>
        <v>0</v>
      </c>
      <c r="T50" s="63">
        <f t="shared" si="2"/>
        <v>0</v>
      </c>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row>
    <row r="51" spans="1:123" ht="19.5" customHeight="1">
      <c r="A51" s="145"/>
      <c r="B51" s="129">
        <v>35</v>
      </c>
      <c r="C51" s="172"/>
      <c r="D51" s="348"/>
      <c r="E51" s="349"/>
      <c r="F51" s="173"/>
      <c r="G51" s="174"/>
      <c r="H51" s="176"/>
      <c r="I51" s="176"/>
      <c r="J51" s="193"/>
      <c r="K51" s="176"/>
      <c r="L51" s="176"/>
      <c r="M51" s="176"/>
      <c r="N51" s="344"/>
      <c r="O51" s="345"/>
      <c r="P51" s="346"/>
      <c r="Q51" s="148"/>
      <c r="R51" s="63">
        <f t="shared" si="0"/>
        <v>1</v>
      </c>
      <c r="S51" s="63">
        <f t="shared" si="1"/>
        <v>0</v>
      </c>
      <c r="T51" s="63">
        <f t="shared" si="2"/>
        <v>0</v>
      </c>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row>
    <row r="52" spans="1:123" ht="19.5" customHeight="1">
      <c r="A52" s="145"/>
      <c r="B52" s="129">
        <v>36</v>
      </c>
      <c r="C52" s="172"/>
      <c r="D52" s="348"/>
      <c r="E52" s="349"/>
      <c r="F52" s="173"/>
      <c r="G52" s="174"/>
      <c r="H52" s="176"/>
      <c r="I52" s="176"/>
      <c r="J52" s="193"/>
      <c r="K52" s="176"/>
      <c r="L52" s="176"/>
      <c r="M52" s="176"/>
      <c r="N52" s="344"/>
      <c r="O52" s="345"/>
      <c r="P52" s="346"/>
      <c r="Q52" s="148"/>
      <c r="R52" s="63">
        <f t="shared" si="0"/>
        <v>1</v>
      </c>
      <c r="S52" s="63">
        <f t="shared" si="1"/>
        <v>0</v>
      </c>
      <c r="T52" s="63">
        <f t="shared" si="2"/>
        <v>0</v>
      </c>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row>
    <row r="53" spans="1:123" ht="19.5" customHeight="1">
      <c r="A53" s="145"/>
      <c r="B53" s="129">
        <v>37</v>
      </c>
      <c r="C53" s="172"/>
      <c r="D53" s="348"/>
      <c r="E53" s="349"/>
      <c r="F53" s="173"/>
      <c r="G53" s="174"/>
      <c r="H53" s="176"/>
      <c r="I53" s="176"/>
      <c r="J53" s="193"/>
      <c r="K53" s="176"/>
      <c r="L53" s="176"/>
      <c r="M53" s="176"/>
      <c r="N53" s="344"/>
      <c r="O53" s="345"/>
      <c r="P53" s="346"/>
      <c r="Q53" s="148"/>
      <c r="R53" s="63">
        <f t="shared" si="0"/>
        <v>1</v>
      </c>
      <c r="S53" s="63">
        <f t="shared" si="1"/>
        <v>0</v>
      </c>
      <c r="T53" s="63">
        <f t="shared" si="2"/>
        <v>0</v>
      </c>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row>
    <row r="54" spans="1:123" ht="19.5" customHeight="1">
      <c r="A54" s="145"/>
      <c r="B54" s="129">
        <v>38</v>
      </c>
      <c r="C54" s="172"/>
      <c r="D54" s="348"/>
      <c r="E54" s="349"/>
      <c r="F54" s="173"/>
      <c r="G54" s="174"/>
      <c r="H54" s="176"/>
      <c r="I54" s="176"/>
      <c r="J54" s="193"/>
      <c r="K54" s="176"/>
      <c r="L54" s="176"/>
      <c r="M54" s="176"/>
      <c r="N54" s="344"/>
      <c r="O54" s="345"/>
      <c r="P54" s="346"/>
      <c r="Q54" s="148"/>
      <c r="R54" s="63">
        <f t="shared" si="0"/>
        <v>1</v>
      </c>
      <c r="S54" s="63">
        <f t="shared" si="1"/>
        <v>0</v>
      </c>
      <c r="T54" s="63">
        <f t="shared" si="2"/>
        <v>0</v>
      </c>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row>
    <row r="55" spans="1:123" ht="19.5" customHeight="1">
      <c r="A55" s="145"/>
      <c r="B55" s="129">
        <v>39</v>
      </c>
      <c r="C55" s="172"/>
      <c r="D55" s="348"/>
      <c r="E55" s="349"/>
      <c r="F55" s="173"/>
      <c r="G55" s="174"/>
      <c r="H55" s="176"/>
      <c r="I55" s="176"/>
      <c r="J55" s="193"/>
      <c r="K55" s="176"/>
      <c r="L55" s="176"/>
      <c r="M55" s="176"/>
      <c r="N55" s="344"/>
      <c r="O55" s="345"/>
      <c r="P55" s="346"/>
      <c r="Q55" s="148"/>
      <c r="R55" s="63">
        <f t="shared" si="0"/>
        <v>1</v>
      </c>
      <c r="S55" s="63">
        <f t="shared" si="1"/>
        <v>0</v>
      </c>
      <c r="T55" s="63">
        <f t="shared" si="2"/>
        <v>0</v>
      </c>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row>
    <row r="56" spans="1:123" ht="19.5" customHeight="1" thickBot="1">
      <c r="A56" s="145"/>
      <c r="B56" s="130">
        <v>40</v>
      </c>
      <c r="C56" s="172"/>
      <c r="D56" s="348"/>
      <c r="E56" s="349"/>
      <c r="F56" s="173"/>
      <c r="G56" s="174"/>
      <c r="H56" s="192"/>
      <c r="I56" s="176"/>
      <c r="J56" s="193"/>
      <c r="K56" s="192"/>
      <c r="L56" s="176"/>
      <c r="M56" s="176"/>
      <c r="N56" s="341"/>
      <c r="O56" s="342"/>
      <c r="P56" s="343"/>
      <c r="Q56" s="148"/>
      <c r="R56" s="63">
        <f t="shared" si="0"/>
        <v>1</v>
      </c>
      <c r="S56" s="63">
        <f t="shared" si="1"/>
        <v>0</v>
      </c>
      <c r="T56" s="63">
        <f t="shared" si="2"/>
        <v>0</v>
      </c>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row>
    <row r="57" spans="1:123" ht="19.5" customHeight="1">
      <c r="A57" s="145"/>
      <c r="B57" s="145"/>
      <c r="C57" s="177"/>
      <c r="D57" s="177"/>
      <c r="E57" s="177"/>
      <c r="F57" s="177"/>
      <c r="G57" s="177"/>
      <c r="H57" s="177"/>
      <c r="I57" s="177"/>
      <c r="J57" s="177"/>
      <c r="K57" s="177"/>
      <c r="L57" s="177"/>
      <c r="M57" s="178"/>
      <c r="N57" s="179"/>
      <c r="O57" s="179"/>
      <c r="P57" s="179"/>
      <c r="Q57" s="148"/>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row>
    <row r="58" spans="1:123" ht="19.5" customHeight="1">
      <c r="A58" s="145"/>
      <c r="B58" s="83"/>
      <c r="C58" s="83"/>
      <c r="D58" s="142" t="s">
        <v>138</v>
      </c>
      <c r="E58" s="180"/>
      <c r="F58" s="84"/>
      <c r="G58" s="142" t="s">
        <v>143</v>
      </c>
      <c r="H58" s="180"/>
      <c r="I58" s="180"/>
      <c r="J58" s="180"/>
      <c r="K58" s="142" t="s">
        <v>148</v>
      </c>
      <c r="L58" s="181"/>
      <c r="M58" s="180"/>
      <c r="N58" s="142" t="s">
        <v>153</v>
      </c>
      <c r="O58" s="182"/>
      <c r="P58" s="85"/>
      <c r="Q58" s="148"/>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row>
    <row r="59" spans="1:123" ht="19.5" customHeight="1">
      <c r="A59" s="145"/>
      <c r="B59" s="77"/>
      <c r="C59" s="77"/>
      <c r="D59" s="143" t="s">
        <v>139</v>
      </c>
      <c r="E59" s="183"/>
      <c r="F59" s="184"/>
      <c r="G59" s="143" t="s">
        <v>144</v>
      </c>
      <c r="H59" s="166"/>
      <c r="I59" s="183"/>
      <c r="J59" s="184"/>
      <c r="K59" s="143" t="s">
        <v>149</v>
      </c>
      <c r="L59" s="185"/>
      <c r="M59" s="186"/>
      <c r="N59" s="143" t="s">
        <v>154</v>
      </c>
      <c r="O59" s="187"/>
      <c r="P59" s="81"/>
      <c r="Q59" s="148"/>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row>
    <row r="60" spans="1:39" s="2" customFormat="1" ht="19.5" customHeight="1">
      <c r="A60" s="145"/>
      <c r="B60" s="77"/>
      <c r="C60" s="77"/>
      <c r="D60" s="143" t="s">
        <v>140</v>
      </c>
      <c r="E60" s="183"/>
      <c r="F60" s="166"/>
      <c r="G60" s="143" t="s">
        <v>145</v>
      </c>
      <c r="H60" s="166"/>
      <c r="I60" s="183"/>
      <c r="J60" s="166"/>
      <c r="K60" s="143" t="s">
        <v>150</v>
      </c>
      <c r="L60" s="185"/>
      <c r="M60" s="166"/>
      <c r="N60" s="143" t="s">
        <v>155</v>
      </c>
      <c r="O60" s="187"/>
      <c r="P60" s="80"/>
      <c r="Q60" s="145"/>
      <c r="R60" s="63"/>
      <c r="S60" s="63"/>
      <c r="T60" s="63"/>
      <c r="U60" s="63"/>
      <c r="V60" s="61"/>
      <c r="W60" s="11"/>
      <c r="X60" s="11"/>
      <c r="Y60" s="11"/>
      <c r="Z60" s="11"/>
      <c r="AI60" s="14"/>
      <c r="AJ60" s="14"/>
      <c r="AK60" s="14"/>
      <c r="AL60" s="72"/>
      <c r="AM60" s="72"/>
    </row>
    <row r="61" spans="1:39" s="2" customFormat="1" ht="19.5" customHeight="1">
      <c r="A61" s="166"/>
      <c r="B61" s="185"/>
      <c r="C61" s="116"/>
      <c r="D61" s="144" t="s">
        <v>141</v>
      </c>
      <c r="E61" s="166"/>
      <c r="F61" s="166"/>
      <c r="G61" s="144" t="s">
        <v>146</v>
      </c>
      <c r="H61" s="166"/>
      <c r="I61" s="166"/>
      <c r="J61" s="166"/>
      <c r="K61" s="144" t="s">
        <v>151</v>
      </c>
      <c r="L61" s="166"/>
      <c r="M61" s="166"/>
      <c r="N61" s="144" t="s">
        <v>156</v>
      </c>
      <c r="O61" s="189"/>
      <c r="P61" s="189"/>
      <c r="Q61" s="190"/>
      <c r="R61" s="63"/>
      <c r="S61" s="63"/>
      <c r="T61" s="63"/>
      <c r="U61" s="63"/>
      <c r="V61" s="61"/>
      <c r="W61" s="11"/>
      <c r="X61" s="11"/>
      <c r="Y61" s="11"/>
      <c r="Z61" s="11"/>
      <c r="AI61" s="14"/>
      <c r="AJ61" s="14"/>
      <c r="AK61" s="14"/>
      <c r="AL61" s="72"/>
      <c r="AM61" s="72"/>
    </row>
    <row r="62" spans="1:39" s="2" customFormat="1" ht="19.5" customHeight="1">
      <c r="A62" s="166"/>
      <c r="B62" s="116" t="s">
        <v>178</v>
      </c>
      <c r="C62" s="166"/>
      <c r="D62" s="144" t="s">
        <v>142</v>
      </c>
      <c r="E62" s="166"/>
      <c r="F62" s="166"/>
      <c r="G62" s="144" t="s">
        <v>147</v>
      </c>
      <c r="H62" s="166"/>
      <c r="I62" s="166"/>
      <c r="J62" s="166"/>
      <c r="K62" s="144" t="s">
        <v>152</v>
      </c>
      <c r="L62" s="166"/>
      <c r="M62" s="166"/>
      <c r="N62" s="143" t="s">
        <v>157</v>
      </c>
      <c r="O62" s="189"/>
      <c r="P62" s="189"/>
      <c r="Q62" s="190"/>
      <c r="R62" s="63"/>
      <c r="S62" s="63"/>
      <c r="T62" s="63"/>
      <c r="U62" s="63"/>
      <c r="V62" s="61"/>
      <c r="W62" s="11"/>
      <c r="X62" s="11"/>
      <c r="Y62" s="11"/>
      <c r="Z62" s="11"/>
      <c r="AI62" s="14"/>
      <c r="AJ62" s="14"/>
      <c r="AK62" s="14"/>
      <c r="AL62" s="72"/>
      <c r="AM62" s="72"/>
    </row>
    <row r="63" spans="13:39" s="2" customFormat="1" ht="12.75">
      <c r="M63" s="3"/>
      <c r="N63" s="5"/>
      <c r="O63" s="5"/>
      <c r="P63" s="5"/>
      <c r="Q63" s="11"/>
      <c r="R63" s="63"/>
      <c r="S63" s="63"/>
      <c r="T63" s="63"/>
      <c r="U63" s="63"/>
      <c r="V63" s="61"/>
      <c r="W63" s="11"/>
      <c r="X63" s="11"/>
      <c r="Y63" s="11"/>
      <c r="Z63" s="11"/>
      <c r="AI63" s="14"/>
      <c r="AJ63" s="14"/>
      <c r="AK63" s="14"/>
      <c r="AL63" s="72"/>
      <c r="AM63" s="72"/>
    </row>
    <row r="64" spans="13:39" s="2" customFormat="1" ht="12.75">
      <c r="M64" s="3"/>
      <c r="N64" s="5"/>
      <c r="O64" s="5"/>
      <c r="P64" s="5"/>
      <c r="Q64" s="11"/>
      <c r="R64" s="63"/>
      <c r="S64" s="63"/>
      <c r="T64" s="63"/>
      <c r="U64" s="63"/>
      <c r="V64" s="61"/>
      <c r="W64" s="11"/>
      <c r="X64" s="11"/>
      <c r="Y64" s="11"/>
      <c r="Z64" s="11"/>
      <c r="AI64" s="14"/>
      <c r="AJ64" s="14"/>
      <c r="AK64" s="14"/>
      <c r="AL64" s="72"/>
      <c r="AM64" s="72"/>
    </row>
    <row r="65" spans="13:39" s="2" customFormat="1" ht="12.75">
      <c r="M65" s="3"/>
      <c r="N65" s="5"/>
      <c r="O65" s="5"/>
      <c r="P65" s="5"/>
      <c r="Q65" s="11"/>
      <c r="R65" s="63"/>
      <c r="S65" s="63"/>
      <c r="T65" s="63"/>
      <c r="U65" s="63"/>
      <c r="V65" s="61"/>
      <c r="W65" s="11"/>
      <c r="X65" s="11"/>
      <c r="Y65" s="11"/>
      <c r="Z65" s="11"/>
      <c r="AI65" s="14"/>
      <c r="AJ65" s="14"/>
      <c r="AK65" s="14"/>
      <c r="AL65" s="72"/>
      <c r="AM65" s="72"/>
    </row>
    <row r="66" spans="13:39" s="2" customFormat="1" ht="12.75">
      <c r="M66" s="3"/>
      <c r="N66" s="5"/>
      <c r="O66" s="5"/>
      <c r="P66" s="5"/>
      <c r="Q66" s="11"/>
      <c r="R66" s="63"/>
      <c r="S66" s="63"/>
      <c r="T66" s="63"/>
      <c r="U66" s="63"/>
      <c r="V66" s="61"/>
      <c r="W66" s="11"/>
      <c r="X66" s="11"/>
      <c r="Y66" s="11"/>
      <c r="Z66" s="11"/>
      <c r="AI66" s="14"/>
      <c r="AJ66" s="14"/>
      <c r="AK66" s="14"/>
      <c r="AL66" s="72"/>
      <c r="AM66" s="72"/>
    </row>
    <row r="67" spans="13:39" s="2" customFormat="1" ht="12.75">
      <c r="M67" s="3"/>
      <c r="N67" s="5"/>
      <c r="O67" s="5"/>
      <c r="P67" s="5"/>
      <c r="Q67" s="11"/>
      <c r="R67" s="63"/>
      <c r="S67" s="63"/>
      <c r="T67" s="63"/>
      <c r="U67" s="63"/>
      <c r="V67" s="61"/>
      <c r="W67" s="11"/>
      <c r="X67" s="11"/>
      <c r="Y67" s="11"/>
      <c r="Z67" s="11"/>
      <c r="AI67" s="14"/>
      <c r="AJ67" s="14"/>
      <c r="AK67" s="14"/>
      <c r="AL67" s="72"/>
      <c r="AM67" s="72"/>
    </row>
    <row r="68" spans="13:39" s="2" customFormat="1" ht="12.75">
      <c r="M68" s="3"/>
      <c r="N68" s="5"/>
      <c r="O68" s="5"/>
      <c r="P68" s="5"/>
      <c r="Q68" s="11"/>
      <c r="R68" s="63"/>
      <c r="S68" s="63"/>
      <c r="T68" s="63"/>
      <c r="U68" s="63"/>
      <c r="V68" s="61"/>
      <c r="W68" s="11"/>
      <c r="X68" s="11"/>
      <c r="Y68" s="11"/>
      <c r="Z68" s="11"/>
      <c r="AI68" s="14"/>
      <c r="AJ68" s="14"/>
      <c r="AK68" s="14"/>
      <c r="AL68" s="72"/>
      <c r="AM68" s="72"/>
    </row>
    <row r="69" spans="13:39" s="2" customFormat="1" ht="12.75">
      <c r="M69" s="3"/>
      <c r="N69" s="5"/>
      <c r="O69" s="5"/>
      <c r="P69" s="5"/>
      <c r="Q69" s="11"/>
      <c r="R69" s="63"/>
      <c r="S69" s="63"/>
      <c r="T69" s="63"/>
      <c r="U69" s="63"/>
      <c r="V69" s="61"/>
      <c r="W69" s="11"/>
      <c r="X69" s="11"/>
      <c r="Y69" s="11"/>
      <c r="Z69" s="11"/>
      <c r="AI69" s="14"/>
      <c r="AJ69" s="14"/>
      <c r="AK69" s="14"/>
      <c r="AL69" s="72"/>
      <c r="AM69" s="72"/>
    </row>
    <row r="70" spans="13:39" s="2" customFormat="1" ht="12.75">
      <c r="M70" s="3"/>
      <c r="N70" s="5"/>
      <c r="O70" s="5"/>
      <c r="P70" s="5"/>
      <c r="Q70" s="11"/>
      <c r="R70" s="63"/>
      <c r="S70" s="63"/>
      <c r="T70" s="63"/>
      <c r="U70" s="63"/>
      <c r="V70" s="61"/>
      <c r="W70" s="11"/>
      <c r="X70" s="11"/>
      <c r="Y70" s="11"/>
      <c r="Z70" s="11"/>
      <c r="AI70" s="14"/>
      <c r="AJ70" s="14"/>
      <c r="AK70" s="14"/>
      <c r="AL70" s="72"/>
      <c r="AM70" s="72"/>
    </row>
    <row r="71" spans="13:39" s="2" customFormat="1" ht="12.75">
      <c r="M71" s="3"/>
      <c r="N71" s="5"/>
      <c r="O71" s="5"/>
      <c r="P71" s="5"/>
      <c r="Q71" s="11"/>
      <c r="R71" s="63"/>
      <c r="S71" s="63"/>
      <c r="T71" s="63"/>
      <c r="U71" s="63"/>
      <c r="V71" s="61"/>
      <c r="W71" s="11"/>
      <c r="X71" s="11"/>
      <c r="Y71" s="11"/>
      <c r="Z71" s="11"/>
      <c r="AI71" s="14"/>
      <c r="AJ71" s="14"/>
      <c r="AK71" s="14"/>
      <c r="AL71" s="72"/>
      <c r="AM71" s="72"/>
    </row>
    <row r="72" spans="13:39" s="2" customFormat="1" ht="12.75">
      <c r="M72" s="3"/>
      <c r="N72" s="5"/>
      <c r="O72" s="5"/>
      <c r="P72" s="5"/>
      <c r="Q72" s="11"/>
      <c r="R72" s="63"/>
      <c r="S72" s="63"/>
      <c r="T72" s="63"/>
      <c r="U72" s="63"/>
      <c r="V72" s="61"/>
      <c r="W72" s="11"/>
      <c r="X72" s="11"/>
      <c r="Y72" s="11"/>
      <c r="Z72" s="11"/>
      <c r="AI72" s="14"/>
      <c r="AJ72" s="14"/>
      <c r="AK72" s="14"/>
      <c r="AL72" s="72"/>
      <c r="AM72" s="72"/>
    </row>
    <row r="73" spans="13:39" s="2" customFormat="1" ht="12.75">
      <c r="M73" s="3"/>
      <c r="N73" s="5"/>
      <c r="O73" s="5"/>
      <c r="P73" s="5"/>
      <c r="Q73" s="11"/>
      <c r="R73" s="63"/>
      <c r="S73" s="63"/>
      <c r="T73" s="63"/>
      <c r="U73" s="63"/>
      <c r="V73" s="61"/>
      <c r="W73" s="11"/>
      <c r="X73" s="11"/>
      <c r="Y73" s="11"/>
      <c r="Z73" s="11"/>
      <c r="AI73" s="14"/>
      <c r="AJ73" s="14"/>
      <c r="AK73" s="14"/>
      <c r="AL73" s="72"/>
      <c r="AM73" s="72"/>
    </row>
    <row r="74" spans="13:39" s="2" customFormat="1" ht="12.75">
      <c r="M74" s="3"/>
      <c r="N74" s="5"/>
      <c r="O74" s="5"/>
      <c r="P74" s="5"/>
      <c r="Q74" s="11"/>
      <c r="R74" s="63"/>
      <c r="S74" s="63"/>
      <c r="T74" s="63"/>
      <c r="U74" s="63"/>
      <c r="V74" s="61"/>
      <c r="W74" s="11"/>
      <c r="X74" s="11"/>
      <c r="Y74" s="11"/>
      <c r="Z74" s="11"/>
      <c r="AI74" s="14"/>
      <c r="AJ74" s="14"/>
      <c r="AK74" s="14"/>
      <c r="AL74" s="72"/>
      <c r="AM74" s="72"/>
    </row>
    <row r="75" spans="13:39" s="2" customFormat="1" ht="12.75">
      <c r="M75" s="3"/>
      <c r="N75" s="5"/>
      <c r="O75" s="5"/>
      <c r="P75" s="5"/>
      <c r="Q75" s="11"/>
      <c r="R75" s="63"/>
      <c r="S75" s="63"/>
      <c r="T75" s="63"/>
      <c r="U75" s="63"/>
      <c r="V75" s="61"/>
      <c r="W75" s="11"/>
      <c r="X75" s="11"/>
      <c r="Y75" s="11"/>
      <c r="Z75" s="11"/>
      <c r="AI75" s="14"/>
      <c r="AJ75" s="14"/>
      <c r="AK75" s="14"/>
      <c r="AL75" s="72"/>
      <c r="AM75" s="72"/>
    </row>
    <row r="76" spans="13:39" s="2" customFormat="1" ht="12.75">
      <c r="M76" s="3"/>
      <c r="N76" s="5"/>
      <c r="O76" s="5"/>
      <c r="P76" s="5"/>
      <c r="Q76" s="11"/>
      <c r="R76" s="63"/>
      <c r="S76" s="63"/>
      <c r="T76" s="63"/>
      <c r="U76" s="63"/>
      <c r="V76" s="61"/>
      <c r="W76" s="11"/>
      <c r="X76" s="11"/>
      <c r="Y76" s="11"/>
      <c r="Z76" s="11"/>
      <c r="AI76" s="14"/>
      <c r="AJ76" s="14"/>
      <c r="AK76" s="14"/>
      <c r="AL76" s="72"/>
      <c r="AM76" s="72"/>
    </row>
    <row r="77" spans="13:39" s="2" customFormat="1" ht="12.75">
      <c r="M77" s="3"/>
      <c r="N77" s="5"/>
      <c r="O77" s="5"/>
      <c r="P77" s="5"/>
      <c r="Q77" s="11"/>
      <c r="R77" s="63"/>
      <c r="S77" s="63"/>
      <c r="T77" s="63"/>
      <c r="U77" s="63"/>
      <c r="V77" s="61"/>
      <c r="W77" s="11"/>
      <c r="X77" s="11"/>
      <c r="Y77" s="11"/>
      <c r="Z77" s="11"/>
      <c r="AI77" s="14"/>
      <c r="AJ77" s="14"/>
      <c r="AK77" s="14"/>
      <c r="AL77" s="72"/>
      <c r="AM77" s="72"/>
    </row>
    <row r="78" spans="13:39" s="2" customFormat="1" ht="12.75">
      <c r="M78" s="3"/>
      <c r="N78" s="5"/>
      <c r="O78" s="5"/>
      <c r="P78" s="5"/>
      <c r="Q78" s="11"/>
      <c r="R78" s="63"/>
      <c r="S78" s="63"/>
      <c r="T78" s="63"/>
      <c r="U78" s="63"/>
      <c r="V78" s="61"/>
      <c r="W78" s="11"/>
      <c r="X78" s="11"/>
      <c r="Y78" s="11"/>
      <c r="Z78" s="11"/>
      <c r="AI78" s="14"/>
      <c r="AJ78" s="14"/>
      <c r="AK78" s="14"/>
      <c r="AL78" s="72"/>
      <c r="AM78" s="72"/>
    </row>
    <row r="79" spans="13:39" s="2" customFormat="1" ht="12.75">
      <c r="M79" s="3"/>
      <c r="N79" s="5"/>
      <c r="O79" s="5"/>
      <c r="P79" s="5"/>
      <c r="Q79" s="11"/>
      <c r="R79" s="63"/>
      <c r="S79" s="63"/>
      <c r="T79" s="63"/>
      <c r="U79" s="63"/>
      <c r="V79" s="61"/>
      <c r="W79" s="11"/>
      <c r="X79" s="11"/>
      <c r="Y79" s="11"/>
      <c r="Z79" s="11"/>
      <c r="AI79" s="14"/>
      <c r="AJ79" s="14"/>
      <c r="AK79" s="14"/>
      <c r="AL79" s="72"/>
      <c r="AM79" s="72"/>
    </row>
    <row r="80" spans="13:39" s="2" customFormat="1" ht="12.75">
      <c r="M80" s="3"/>
      <c r="N80" s="5"/>
      <c r="O80" s="5"/>
      <c r="P80" s="5"/>
      <c r="Q80" s="11"/>
      <c r="R80" s="63"/>
      <c r="S80" s="63"/>
      <c r="T80" s="63"/>
      <c r="U80" s="63"/>
      <c r="V80" s="61"/>
      <c r="W80" s="11"/>
      <c r="X80" s="11"/>
      <c r="Y80" s="11"/>
      <c r="Z80" s="11"/>
      <c r="AI80" s="14"/>
      <c r="AJ80" s="14"/>
      <c r="AK80" s="14"/>
      <c r="AL80" s="72"/>
      <c r="AM80" s="72"/>
    </row>
    <row r="81" spans="13:39" s="2" customFormat="1" ht="12.75">
      <c r="M81" s="3"/>
      <c r="N81" s="5"/>
      <c r="O81" s="5"/>
      <c r="P81" s="5"/>
      <c r="Q81" s="11"/>
      <c r="R81" s="63"/>
      <c r="S81" s="63"/>
      <c r="T81" s="63"/>
      <c r="U81" s="63"/>
      <c r="V81" s="61"/>
      <c r="W81" s="11"/>
      <c r="X81" s="11"/>
      <c r="Y81" s="11"/>
      <c r="Z81" s="11"/>
      <c r="AI81" s="14"/>
      <c r="AJ81" s="14"/>
      <c r="AK81" s="14"/>
      <c r="AL81" s="72"/>
      <c r="AM81" s="72"/>
    </row>
    <row r="82" spans="13:39" s="2" customFormat="1" ht="12.75">
      <c r="M82" s="3"/>
      <c r="N82" s="5"/>
      <c r="O82" s="5"/>
      <c r="P82" s="5"/>
      <c r="Q82" s="11"/>
      <c r="R82" s="63"/>
      <c r="S82" s="63"/>
      <c r="T82" s="63"/>
      <c r="U82" s="63"/>
      <c r="V82" s="61"/>
      <c r="W82" s="11"/>
      <c r="X82" s="11"/>
      <c r="Y82" s="11"/>
      <c r="Z82" s="11"/>
      <c r="AI82" s="14"/>
      <c r="AJ82" s="14"/>
      <c r="AK82" s="14"/>
      <c r="AL82" s="72"/>
      <c r="AM82" s="72"/>
    </row>
    <row r="83" spans="13:39" s="2" customFormat="1" ht="12.75">
      <c r="M83" s="3"/>
      <c r="N83" s="5"/>
      <c r="O83" s="5"/>
      <c r="P83" s="5"/>
      <c r="Q83" s="11"/>
      <c r="R83" s="63"/>
      <c r="S83" s="63"/>
      <c r="T83" s="63"/>
      <c r="U83" s="63"/>
      <c r="V83" s="61"/>
      <c r="W83" s="11"/>
      <c r="X83" s="11"/>
      <c r="Y83" s="11"/>
      <c r="Z83" s="11"/>
      <c r="AI83" s="14"/>
      <c r="AJ83" s="14"/>
      <c r="AK83" s="14"/>
      <c r="AL83" s="72"/>
      <c r="AM83" s="72"/>
    </row>
    <row r="84" spans="13:39" s="2" customFormat="1" ht="12.75">
      <c r="M84" s="3"/>
      <c r="N84" s="5"/>
      <c r="O84" s="5"/>
      <c r="P84" s="5"/>
      <c r="Q84" s="11"/>
      <c r="R84" s="63"/>
      <c r="S84" s="63"/>
      <c r="T84" s="63"/>
      <c r="U84" s="63"/>
      <c r="V84" s="61"/>
      <c r="W84" s="11"/>
      <c r="X84" s="11"/>
      <c r="Y84" s="11"/>
      <c r="Z84" s="11"/>
      <c r="AI84" s="14"/>
      <c r="AJ84" s="14"/>
      <c r="AK84" s="14"/>
      <c r="AL84" s="72"/>
      <c r="AM84" s="72"/>
    </row>
    <row r="85" spans="13:39" s="2" customFormat="1" ht="12.75">
      <c r="M85" s="3"/>
      <c r="N85" s="5"/>
      <c r="O85" s="5"/>
      <c r="P85" s="5"/>
      <c r="Q85" s="11"/>
      <c r="R85" s="63"/>
      <c r="S85" s="63"/>
      <c r="T85" s="63"/>
      <c r="U85" s="63"/>
      <c r="V85" s="61"/>
      <c r="W85" s="11"/>
      <c r="X85" s="11"/>
      <c r="Y85" s="11"/>
      <c r="Z85" s="11"/>
      <c r="AI85" s="14"/>
      <c r="AJ85" s="14"/>
      <c r="AK85" s="14"/>
      <c r="AL85" s="72"/>
      <c r="AM85" s="72"/>
    </row>
    <row r="86" spans="13:39" s="2" customFormat="1" ht="12.75">
      <c r="M86" s="3"/>
      <c r="N86" s="5"/>
      <c r="O86" s="5"/>
      <c r="P86" s="5"/>
      <c r="Q86" s="11"/>
      <c r="R86" s="63"/>
      <c r="S86" s="63"/>
      <c r="T86" s="63"/>
      <c r="U86" s="63"/>
      <c r="V86" s="61"/>
      <c r="W86" s="11"/>
      <c r="X86" s="11"/>
      <c r="Y86" s="11"/>
      <c r="Z86" s="11"/>
      <c r="AI86" s="14"/>
      <c r="AJ86" s="14"/>
      <c r="AK86" s="14"/>
      <c r="AL86" s="72"/>
      <c r="AM86" s="72"/>
    </row>
    <row r="87" spans="13:39" s="2" customFormat="1" ht="12.75">
      <c r="M87" s="3"/>
      <c r="N87" s="5"/>
      <c r="O87" s="5"/>
      <c r="P87" s="5"/>
      <c r="Q87" s="11"/>
      <c r="R87" s="63"/>
      <c r="S87" s="63"/>
      <c r="T87" s="63"/>
      <c r="U87" s="63"/>
      <c r="V87" s="61"/>
      <c r="W87" s="11"/>
      <c r="X87" s="11"/>
      <c r="Y87" s="11"/>
      <c r="Z87" s="11"/>
      <c r="AI87" s="14"/>
      <c r="AJ87" s="14"/>
      <c r="AK87" s="14"/>
      <c r="AL87" s="72"/>
      <c r="AM87" s="72"/>
    </row>
    <row r="88" spans="13:39" s="2" customFormat="1" ht="12.75">
      <c r="M88" s="3"/>
      <c r="N88" s="5"/>
      <c r="O88" s="5"/>
      <c r="P88" s="5"/>
      <c r="Q88" s="11"/>
      <c r="R88" s="63"/>
      <c r="S88" s="63"/>
      <c r="T88" s="63"/>
      <c r="U88" s="63"/>
      <c r="V88" s="61"/>
      <c r="W88" s="11"/>
      <c r="X88" s="11"/>
      <c r="Y88" s="11"/>
      <c r="Z88" s="11"/>
      <c r="AI88" s="14"/>
      <c r="AJ88" s="14"/>
      <c r="AK88" s="14"/>
      <c r="AL88" s="72"/>
      <c r="AM88" s="72"/>
    </row>
    <row r="89" spans="13:39" s="2" customFormat="1" ht="12.75">
      <c r="M89" s="3"/>
      <c r="N89" s="5"/>
      <c r="O89" s="5"/>
      <c r="P89" s="5"/>
      <c r="Q89" s="11"/>
      <c r="R89" s="63"/>
      <c r="S89" s="63"/>
      <c r="T89" s="63"/>
      <c r="U89" s="63"/>
      <c r="V89" s="61"/>
      <c r="W89" s="11"/>
      <c r="X89" s="11"/>
      <c r="Y89" s="11"/>
      <c r="Z89" s="11"/>
      <c r="AI89" s="14"/>
      <c r="AJ89" s="14"/>
      <c r="AK89" s="14"/>
      <c r="AL89" s="72"/>
      <c r="AM89" s="72"/>
    </row>
    <row r="90" spans="13:39" s="2" customFormat="1" ht="12.75">
      <c r="M90" s="3"/>
      <c r="N90" s="5"/>
      <c r="O90" s="5"/>
      <c r="P90" s="5"/>
      <c r="Q90" s="11"/>
      <c r="R90" s="63"/>
      <c r="S90" s="63"/>
      <c r="T90" s="63"/>
      <c r="U90" s="63"/>
      <c r="V90" s="61"/>
      <c r="W90" s="11"/>
      <c r="X90" s="11"/>
      <c r="Y90" s="11"/>
      <c r="Z90" s="11"/>
      <c r="AI90" s="14"/>
      <c r="AJ90" s="14"/>
      <c r="AK90" s="14"/>
      <c r="AL90" s="72"/>
      <c r="AM90" s="72"/>
    </row>
    <row r="91" spans="13:39" s="2" customFormat="1" ht="12.75">
      <c r="M91" s="3"/>
      <c r="N91" s="5"/>
      <c r="O91" s="5"/>
      <c r="P91" s="5"/>
      <c r="Q91" s="11"/>
      <c r="R91" s="63"/>
      <c r="S91" s="63"/>
      <c r="T91" s="63"/>
      <c r="U91" s="63"/>
      <c r="V91" s="61"/>
      <c r="W91" s="11"/>
      <c r="X91" s="11"/>
      <c r="Y91" s="11"/>
      <c r="Z91" s="11"/>
      <c r="AI91" s="14"/>
      <c r="AJ91" s="14"/>
      <c r="AK91" s="14"/>
      <c r="AL91" s="72"/>
      <c r="AM91" s="72"/>
    </row>
    <row r="92" spans="13:39" s="2" customFormat="1" ht="12.75">
      <c r="M92" s="3"/>
      <c r="N92" s="5"/>
      <c r="O92" s="5"/>
      <c r="P92" s="5"/>
      <c r="Q92" s="11"/>
      <c r="R92" s="63"/>
      <c r="S92" s="63"/>
      <c r="T92" s="63"/>
      <c r="U92" s="63"/>
      <c r="V92" s="61"/>
      <c r="W92" s="11"/>
      <c r="X92" s="11"/>
      <c r="Y92" s="11"/>
      <c r="Z92" s="11"/>
      <c r="AI92" s="14"/>
      <c r="AJ92" s="14"/>
      <c r="AK92" s="14"/>
      <c r="AL92" s="72"/>
      <c r="AM92" s="72"/>
    </row>
    <row r="93" spans="13:39" s="2" customFormat="1" ht="12.75">
      <c r="M93" s="3"/>
      <c r="N93" s="5"/>
      <c r="O93" s="5"/>
      <c r="P93" s="5"/>
      <c r="Q93" s="11"/>
      <c r="R93" s="63"/>
      <c r="S93" s="63"/>
      <c r="T93" s="63"/>
      <c r="U93" s="63"/>
      <c r="V93" s="61"/>
      <c r="W93" s="11"/>
      <c r="X93" s="11"/>
      <c r="Y93" s="11"/>
      <c r="Z93" s="11"/>
      <c r="AI93" s="14"/>
      <c r="AJ93" s="14"/>
      <c r="AK93" s="14"/>
      <c r="AL93" s="72"/>
      <c r="AM93" s="72"/>
    </row>
    <row r="94" spans="13:39" s="2" customFormat="1" ht="12.75">
      <c r="M94" s="3"/>
      <c r="N94" s="5"/>
      <c r="O94" s="5"/>
      <c r="P94" s="5"/>
      <c r="Q94" s="11"/>
      <c r="R94" s="63"/>
      <c r="S94" s="63"/>
      <c r="T94" s="63"/>
      <c r="U94" s="63"/>
      <c r="V94" s="61"/>
      <c r="W94" s="11"/>
      <c r="X94" s="11"/>
      <c r="Y94" s="11"/>
      <c r="Z94" s="11"/>
      <c r="AI94" s="14"/>
      <c r="AJ94" s="14"/>
      <c r="AK94" s="14"/>
      <c r="AL94" s="72"/>
      <c r="AM94" s="72"/>
    </row>
    <row r="95" spans="13:39" s="2" customFormat="1" ht="12.75">
      <c r="M95" s="3"/>
      <c r="N95" s="5"/>
      <c r="O95" s="5"/>
      <c r="P95" s="5"/>
      <c r="Q95" s="11"/>
      <c r="R95" s="63"/>
      <c r="S95" s="63"/>
      <c r="T95" s="63"/>
      <c r="U95" s="63"/>
      <c r="V95" s="61"/>
      <c r="W95" s="11"/>
      <c r="X95" s="11"/>
      <c r="Y95" s="11"/>
      <c r="Z95" s="11"/>
      <c r="AI95" s="14"/>
      <c r="AJ95" s="14"/>
      <c r="AK95" s="14"/>
      <c r="AL95" s="72"/>
      <c r="AM95" s="72"/>
    </row>
    <row r="96" spans="13:39" s="2" customFormat="1" ht="12.75">
      <c r="M96" s="3"/>
      <c r="N96" s="5"/>
      <c r="O96" s="5"/>
      <c r="P96" s="5"/>
      <c r="Q96" s="11"/>
      <c r="R96" s="63"/>
      <c r="S96" s="63"/>
      <c r="T96" s="63"/>
      <c r="U96" s="63"/>
      <c r="V96" s="61"/>
      <c r="W96" s="11"/>
      <c r="X96" s="11"/>
      <c r="Y96" s="11"/>
      <c r="Z96" s="11"/>
      <c r="AI96" s="14"/>
      <c r="AJ96" s="14"/>
      <c r="AK96" s="14"/>
      <c r="AL96" s="72"/>
      <c r="AM96" s="72"/>
    </row>
    <row r="97" spans="13:39" s="2" customFormat="1" ht="12.75">
      <c r="M97" s="3"/>
      <c r="N97" s="5"/>
      <c r="O97" s="5"/>
      <c r="P97" s="5"/>
      <c r="Q97" s="11"/>
      <c r="R97" s="63"/>
      <c r="S97" s="63"/>
      <c r="T97" s="63"/>
      <c r="U97" s="63"/>
      <c r="V97" s="61"/>
      <c r="W97" s="11"/>
      <c r="X97" s="11"/>
      <c r="Y97" s="11"/>
      <c r="Z97" s="11"/>
      <c r="AI97" s="14"/>
      <c r="AJ97" s="14"/>
      <c r="AK97" s="14"/>
      <c r="AL97" s="72"/>
      <c r="AM97" s="72"/>
    </row>
    <row r="98" spans="13:39" s="2" customFormat="1" ht="12.75">
      <c r="M98" s="3"/>
      <c r="N98" s="5"/>
      <c r="O98" s="5"/>
      <c r="P98" s="5"/>
      <c r="Q98" s="11"/>
      <c r="R98" s="63"/>
      <c r="S98" s="63"/>
      <c r="T98" s="63"/>
      <c r="U98" s="63"/>
      <c r="V98" s="61"/>
      <c r="W98" s="11"/>
      <c r="X98" s="11"/>
      <c r="Y98" s="11"/>
      <c r="Z98" s="11"/>
      <c r="AI98" s="14"/>
      <c r="AJ98" s="14"/>
      <c r="AK98" s="14"/>
      <c r="AL98" s="72"/>
      <c r="AM98" s="72"/>
    </row>
    <row r="99" spans="13:39" s="2" customFormat="1" ht="12.75">
      <c r="M99" s="3"/>
      <c r="N99" s="5"/>
      <c r="O99" s="5"/>
      <c r="P99" s="5"/>
      <c r="Q99" s="11"/>
      <c r="R99" s="63"/>
      <c r="S99" s="63"/>
      <c r="T99" s="63"/>
      <c r="U99" s="63"/>
      <c r="V99" s="61"/>
      <c r="W99" s="11"/>
      <c r="X99" s="11"/>
      <c r="Y99" s="11"/>
      <c r="Z99" s="11"/>
      <c r="AI99" s="14"/>
      <c r="AJ99" s="14"/>
      <c r="AK99" s="14"/>
      <c r="AL99" s="72"/>
      <c r="AM99" s="72"/>
    </row>
    <row r="100" spans="13:39" s="2" customFormat="1" ht="12.75">
      <c r="M100" s="3"/>
      <c r="N100" s="5"/>
      <c r="O100" s="5"/>
      <c r="P100" s="5"/>
      <c r="Q100" s="11"/>
      <c r="R100" s="63"/>
      <c r="S100" s="63"/>
      <c r="T100" s="63"/>
      <c r="U100" s="63"/>
      <c r="V100" s="61"/>
      <c r="W100" s="11"/>
      <c r="X100" s="11"/>
      <c r="Y100" s="11"/>
      <c r="Z100" s="11"/>
      <c r="AI100" s="14"/>
      <c r="AJ100" s="14"/>
      <c r="AK100" s="14"/>
      <c r="AL100" s="72"/>
      <c r="AM100" s="72"/>
    </row>
    <row r="101" spans="13:39" s="2" customFormat="1" ht="12.75">
      <c r="M101" s="3"/>
      <c r="N101" s="5"/>
      <c r="O101" s="5"/>
      <c r="P101" s="5"/>
      <c r="Q101" s="11"/>
      <c r="R101" s="63"/>
      <c r="S101" s="63"/>
      <c r="T101" s="63"/>
      <c r="U101" s="63"/>
      <c r="V101" s="61"/>
      <c r="W101" s="11"/>
      <c r="X101" s="11"/>
      <c r="Y101" s="11"/>
      <c r="Z101" s="11"/>
      <c r="AI101" s="14"/>
      <c r="AJ101" s="14"/>
      <c r="AK101" s="14"/>
      <c r="AL101" s="72"/>
      <c r="AM101" s="72"/>
    </row>
    <row r="102" spans="13:39" s="2" customFormat="1" ht="12.75">
      <c r="M102" s="3"/>
      <c r="N102" s="5"/>
      <c r="O102" s="5"/>
      <c r="P102" s="5"/>
      <c r="Q102" s="11"/>
      <c r="R102" s="63"/>
      <c r="S102" s="63"/>
      <c r="T102" s="63"/>
      <c r="U102" s="63"/>
      <c r="V102" s="61"/>
      <c r="W102" s="11"/>
      <c r="X102" s="11"/>
      <c r="Y102" s="11"/>
      <c r="Z102" s="11"/>
      <c r="AI102" s="14"/>
      <c r="AJ102" s="14"/>
      <c r="AK102" s="14"/>
      <c r="AL102" s="72"/>
      <c r="AM102" s="72"/>
    </row>
    <row r="103" spans="13:39" s="2" customFormat="1" ht="12.75">
      <c r="M103" s="3"/>
      <c r="N103" s="5"/>
      <c r="O103" s="5"/>
      <c r="P103" s="5"/>
      <c r="Q103" s="11"/>
      <c r="R103" s="63"/>
      <c r="S103" s="63"/>
      <c r="T103" s="63"/>
      <c r="U103" s="63"/>
      <c r="V103" s="61"/>
      <c r="W103" s="11"/>
      <c r="X103" s="11"/>
      <c r="Y103" s="11"/>
      <c r="Z103" s="11"/>
      <c r="AI103" s="14"/>
      <c r="AJ103" s="14"/>
      <c r="AK103" s="14"/>
      <c r="AL103" s="72"/>
      <c r="AM103" s="72"/>
    </row>
    <row r="104" spans="13:39" s="2" customFormat="1" ht="12.75">
      <c r="M104" s="3"/>
      <c r="N104" s="5"/>
      <c r="O104" s="5"/>
      <c r="P104" s="5"/>
      <c r="Q104" s="11"/>
      <c r="R104" s="63"/>
      <c r="S104" s="63"/>
      <c r="T104" s="63"/>
      <c r="U104" s="63"/>
      <c r="V104" s="61"/>
      <c r="W104" s="11"/>
      <c r="X104" s="11"/>
      <c r="Y104" s="11"/>
      <c r="Z104" s="11"/>
      <c r="AI104" s="14"/>
      <c r="AJ104" s="14"/>
      <c r="AK104" s="14"/>
      <c r="AL104" s="72"/>
      <c r="AM104" s="72"/>
    </row>
    <row r="105" spans="13:39" s="2" customFormat="1" ht="12.75">
      <c r="M105" s="3"/>
      <c r="N105" s="5"/>
      <c r="O105" s="5"/>
      <c r="P105" s="5"/>
      <c r="Q105" s="11"/>
      <c r="R105" s="63"/>
      <c r="S105" s="63"/>
      <c r="T105" s="63"/>
      <c r="U105" s="63"/>
      <c r="V105" s="61"/>
      <c r="W105" s="11"/>
      <c r="X105" s="11"/>
      <c r="Y105" s="11"/>
      <c r="Z105" s="11"/>
      <c r="AI105" s="14"/>
      <c r="AJ105" s="14"/>
      <c r="AK105" s="14"/>
      <c r="AL105" s="72"/>
      <c r="AM105" s="72"/>
    </row>
    <row r="106" spans="13:39" s="2" customFormat="1" ht="12.75">
      <c r="M106" s="3"/>
      <c r="N106" s="5"/>
      <c r="O106" s="5"/>
      <c r="P106" s="5"/>
      <c r="Q106" s="11"/>
      <c r="R106" s="63"/>
      <c r="S106" s="63"/>
      <c r="T106" s="63"/>
      <c r="U106" s="63"/>
      <c r="V106" s="61"/>
      <c r="W106" s="11"/>
      <c r="X106" s="11"/>
      <c r="Y106" s="11"/>
      <c r="Z106" s="11"/>
      <c r="AI106" s="14"/>
      <c r="AJ106" s="14"/>
      <c r="AK106" s="14"/>
      <c r="AL106" s="72"/>
      <c r="AM106" s="72"/>
    </row>
    <row r="107" spans="13:39" s="2" customFormat="1" ht="12.75">
      <c r="M107" s="3"/>
      <c r="N107" s="5"/>
      <c r="O107" s="5"/>
      <c r="P107" s="5"/>
      <c r="Q107" s="11"/>
      <c r="R107" s="63"/>
      <c r="S107" s="63"/>
      <c r="T107" s="63"/>
      <c r="U107" s="63"/>
      <c r="V107" s="61"/>
      <c r="W107" s="11"/>
      <c r="X107" s="11"/>
      <c r="Y107" s="11"/>
      <c r="Z107" s="11"/>
      <c r="AI107" s="14"/>
      <c r="AJ107" s="14"/>
      <c r="AK107" s="14"/>
      <c r="AL107" s="72"/>
      <c r="AM107" s="72"/>
    </row>
    <row r="108" spans="13:39" s="2" customFormat="1" ht="12.75">
      <c r="M108" s="3"/>
      <c r="N108" s="5"/>
      <c r="O108" s="5"/>
      <c r="P108" s="5"/>
      <c r="Q108" s="11"/>
      <c r="R108" s="63"/>
      <c r="S108" s="63"/>
      <c r="T108" s="63"/>
      <c r="U108" s="63"/>
      <c r="V108" s="61"/>
      <c r="W108" s="11"/>
      <c r="X108" s="11"/>
      <c r="Y108" s="11"/>
      <c r="Z108" s="11"/>
      <c r="AI108" s="14"/>
      <c r="AJ108" s="14"/>
      <c r="AK108" s="14"/>
      <c r="AL108" s="72"/>
      <c r="AM108" s="72"/>
    </row>
    <row r="109" spans="13:39" s="2" customFormat="1" ht="12.75">
      <c r="M109" s="3"/>
      <c r="N109" s="5"/>
      <c r="O109" s="5"/>
      <c r="P109" s="5"/>
      <c r="Q109" s="11"/>
      <c r="R109" s="63"/>
      <c r="S109" s="63"/>
      <c r="T109" s="63"/>
      <c r="U109" s="63"/>
      <c r="V109" s="61"/>
      <c r="W109" s="11"/>
      <c r="X109" s="11"/>
      <c r="Y109" s="11"/>
      <c r="Z109" s="11"/>
      <c r="AI109" s="14"/>
      <c r="AJ109" s="14"/>
      <c r="AK109" s="14"/>
      <c r="AL109" s="72"/>
      <c r="AM109" s="72"/>
    </row>
    <row r="110" spans="13:39" s="2" customFormat="1" ht="12.75">
      <c r="M110" s="3"/>
      <c r="N110" s="5"/>
      <c r="O110" s="5"/>
      <c r="P110" s="5"/>
      <c r="Q110" s="11"/>
      <c r="R110" s="63"/>
      <c r="S110" s="63"/>
      <c r="T110" s="63"/>
      <c r="U110" s="63"/>
      <c r="V110" s="61"/>
      <c r="W110" s="11"/>
      <c r="X110" s="11"/>
      <c r="Y110" s="11"/>
      <c r="Z110" s="11"/>
      <c r="AI110" s="14"/>
      <c r="AJ110" s="14"/>
      <c r="AK110" s="14"/>
      <c r="AL110" s="72"/>
      <c r="AM110" s="72"/>
    </row>
    <row r="111" spans="13:39" s="2" customFormat="1" ht="12.75">
      <c r="M111" s="3"/>
      <c r="N111" s="5"/>
      <c r="O111" s="5"/>
      <c r="P111" s="5"/>
      <c r="Q111" s="11"/>
      <c r="R111" s="63"/>
      <c r="S111" s="63"/>
      <c r="T111" s="63"/>
      <c r="U111" s="63"/>
      <c r="V111" s="61"/>
      <c r="W111" s="11"/>
      <c r="X111" s="11"/>
      <c r="Y111" s="11"/>
      <c r="Z111" s="11"/>
      <c r="AI111" s="14"/>
      <c r="AJ111" s="14"/>
      <c r="AK111" s="14"/>
      <c r="AL111" s="72"/>
      <c r="AM111" s="72"/>
    </row>
    <row r="112" spans="13:39" s="2" customFormat="1" ht="12.75">
      <c r="M112" s="3"/>
      <c r="N112" s="5"/>
      <c r="O112" s="5"/>
      <c r="P112" s="5"/>
      <c r="Q112" s="11"/>
      <c r="R112" s="63"/>
      <c r="S112" s="63"/>
      <c r="T112" s="63"/>
      <c r="U112" s="63"/>
      <c r="V112" s="61"/>
      <c r="W112" s="11"/>
      <c r="X112" s="11"/>
      <c r="Y112" s="11"/>
      <c r="Z112" s="11"/>
      <c r="AI112" s="14"/>
      <c r="AJ112" s="14"/>
      <c r="AK112" s="14"/>
      <c r="AL112" s="72"/>
      <c r="AM112" s="72"/>
    </row>
    <row r="113" spans="13:39" s="2" customFormat="1" ht="12.75">
      <c r="M113" s="3"/>
      <c r="N113" s="5"/>
      <c r="O113" s="5"/>
      <c r="P113" s="5"/>
      <c r="Q113" s="11"/>
      <c r="R113" s="63"/>
      <c r="S113" s="63"/>
      <c r="T113" s="63"/>
      <c r="U113" s="63"/>
      <c r="V113" s="61"/>
      <c r="W113" s="11"/>
      <c r="X113" s="11"/>
      <c r="Y113" s="11"/>
      <c r="Z113" s="11"/>
      <c r="AI113" s="14"/>
      <c r="AJ113" s="14"/>
      <c r="AK113" s="14"/>
      <c r="AL113" s="72"/>
      <c r="AM113" s="72"/>
    </row>
    <row r="114" spans="13:39" s="2" customFormat="1" ht="12.75">
      <c r="M114" s="3"/>
      <c r="N114" s="5"/>
      <c r="O114" s="5"/>
      <c r="P114" s="5"/>
      <c r="Q114" s="11"/>
      <c r="R114" s="63"/>
      <c r="S114" s="63"/>
      <c r="T114" s="63"/>
      <c r="U114" s="63"/>
      <c r="V114" s="61"/>
      <c r="W114" s="11"/>
      <c r="X114" s="11"/>
      <c r="Y114" s="11"/>
      <c r="Z114" s="11"/>
      <c r="AI114" s="14"/>
      <c r="AJ114" s="14"/>
      <c r="AK114" s="14"/>
      <c r="AL114" s="72"/>
      <c r="AM114" s="72"/>
    </row>
    <row r="115" spans="13:39" s="2" customFormat="1" ht="12.75">
      <c r="M115" s="3"/>
      <c r="N115" s="5"/>
      <c r="O115" s="5"/>
      <c r="P115" s="5"/>
      <c r="Q115" s="11"/>
      <c r="R115" s="63"/>
      <c r="S115" s="63"/>
      <c r="T115" s="63"/>
      <c r="U115" s="63"/>
      <c r="V115" s="61"/>
      <c r="W115" s="11"/>
      <c r="X115" s="11"/>
      <c r="Y115" s="11"/>
      <c r="Z115" s="11"/>
      <c r="AI115" s="14"/>
      <c r="AJ115" s="14"/>
      <c r="AK115" s="14"/>
      <c r="AL115" s="72"/>
      <c r="AM115" s="72"/>
    </row>
    <row r="116" spans="13:39" s="2" customFormat="1" ht="12.75">
      <c r="M116" s="3"/>
      <c r="N116" s="5"/>
      <c r="O116" s="5"/>
      <c r="P116" s="5"/>
      <c r="Q116" s="11"/>
      <c r="R116" s="63"/>
      <c r="S116" s="63"/>
      <c r="T116" s="63"/>
      <c r="U116" s="63"/>
      <c r="V116" s="61"/>
      <c r="W116" s="11"/>
      <c r="X116" s="11"/>
      <c r="Y116" s="11"/>
      <c r="Z116" s="11"/>
      <c r="AI116" s="14"/>
      <c r="AJ116" s="14"/>
      <c r="AK116" s="14"/>
      <c r="AL116" s="72"/>
      <c r="AM116" s="72"/>
    </row>
    <row r="117" spans="13:39" s="2" customFormat="1" ht="12.75">
      <c r="M117" s="3"/>
      <c r="N117" s="5"/>
      <c r="O117" s="5"/>
      <c r="P117" s="5"/>
      <c r="Q117" s="11"/>
      <c r="R117" s="63"/>
      <c r="S117" s="63"/>
      <c r="T117" s="63"/>
      <c r="U117" s="63"/>
      <c r="V117" s="61"/>
      <c r="W117" s="11"/>
      <c r="X117" s="11"/>
      <c r="Y117" s="11"/>
      <c r="Z117" s="11"/>
      <c r="AI117" s="14"/>
      <c r="AJ117" s="14"/>
      <c r="AK117" s="14"/>
      <c r="AL117" s="72"/>
      <c r="AM117" s="72"/>
    </row>
    <row r="118" spans="13:39" s="2" customFormat="1" ht="12.75">
      <c r="M118" s="3"/>
      <c r="N118" s="5"/>
      <c r="O118" s="5"/>
      <c r="P118" s="5"/>
      <c r="Q118" s="11"/>
      <c r="R118" s="63"/>
      <c r="S118" s="63"/>
      <c r="T118" s="63"/>
      <c r="U118" s="63"/>
      <c r="V118" s="61"/>
      <c r="W118" s="11"/>
      <c r="X118" s="11"/>
      <c r="Y118" s="11"/>
      <c r="Z118" s="11"/>
      <c r="AI118" s="14"/>
      <c r="AJ118" s="14"/>
      <c r="AK118" s="14"/>
      <c r="AL118" s="72"/>
      <c r="AM118" s="72"/>
    </row>
    <row r="119" spans="13:39" s="2" customFormat="1" ht="12.75">
      <c r="M119" s="3"/>
      <c r="N119" s="5"/>
      <c r="O119" s="5"/>
      <c r="P119" s="5"/>
      <c r="Q119" s="11"/>
      <c r="R119" s="63"/>
      <c r="S119" s="63"/>
      <c r="T119" s="63"/>
      <c r="U119" s="63"/>
      <c r="V119" s="61"/>
      <c r="W119" s="11"/>
      <c r="X119" s="11"/>
      <c r="Y119" s="11"/>
      <c r="Z119" s="11"/>
      <c r="AI119" s="14"/>
      <c r="AJ119" s="14"/>
      <c r="AK119" s="14"/>
      <c r="AL119" s="72"/>
      <c r="AM119" s="72"/>
    </row>
    <row r="120" spans="13:39" s="2" customFormat="1" ht="12.75">
      <c r="M120" s="3"/>
      <c r="N120" s="5"/>
      <c r="O120" s="5"/>
      <c r="P120" s="5"/>
      <c r="Q120" s="11"/>
      <c r="R120" s="63"/>
      <c r="S120" s="63"/>
      <c r="T120" s="63"/>
      <c r="U120" s="63"/>
      <c r="V120" s="61"/>
      <c r="W120" s="11"/>
      <c r="X120" s="11"/>
      <c r="Y120" s="11"/>
      <c r="Z120" s="11"/>
      <c r="AI120" s="14"/>
      <c r="AJ120" s="14"/>
      <c r="AK120" s="14"/>
      <c r="AL120" s="72"/>
      <c r="AM120" s="72"/>
    </row>
    <row r="121" spans="13:39" s="2" customFormat="1" ht="12.75">
      <c r="M121" s="3"/>
      <c r="N121" s="5"/>
      <c r="O121" s="5"/>
      <c r="P121" s="5"/>
      <c r="Q121" s="11"/>
      <c r="R121" s="63"/>
      <c r="S121" s="63"/>
      <c r="T121" s="63"/>
      <c r="U121" s="63"/>
      <c r="V121" s="61"/>
      <c r="W121" s="11"/>
      <c r="X121" s="11"/>
      <c r="Y121" s="11"/>
      <c r="Z121" s="11"/>
      <c r="AI121" s="14"/>
      <c r="AJ121" s="14"/>
      <c r="AK121" s="14"/>
      <c r="AL121" s="72"/>
      <c r="AM121" s="72"/>
    </row>
    <row r="122" spans="13:39" s="2" customFormat="1" ht="12.75">
      <c r="M122" s="3"/>
      <c r="N122" s="5"/>
      <c r="O122" s="5"/>
      <c r="P122" s="5"/>
      <c r="Q122" s="11"/>
      <c r="R122" s="63"/>
      <c r="S122" s="63"/>
      <c r="T122" s="63"/>
      <c r="U122" s="63"/>
      <c r="V122" s="61"/>
      <c r="W122" s="11"/>
      <c r="X122" s="11"/>
      <c r="Y122" s="11"/>
      <c r="Z122" s="11"/>
      <c r="AI122" s="14"/>
      <c r="AJ122" s="14"/>
      <c r="AK122" s="14"/>
      <c r="AL122" s="72"/>
      <c r="AM122" s="72"/>
    </row>
    <row r="123" spans="13:39" s="2" customFormat="1" ht="12.75">
      <c r="M123" s="3"/>
      <c r="N123" s="5"/>
      <c r="O123" s="5"/>
      <c r="P123" s="5"/>
      <c r="Q123" s="11"/>
      <c r="R123" s="63"/>
      <c r="S123" s="63"/>
      <c r="T123" s="63"/>
      <c r="U123" s="63"/>
      <c r="V123" s="61"/>
      <c r="W123" s="11"/>
      <c r="X123" s="11"/>
      <c r="Y123" s="11"/>
      <c r="Z123" s="11"/>
      <c r="AI123" s="14"/>
      <c r="AJ123" s="14"/>
      <c r="AK123" s="14"/>
      <c r="AL123" s="72"/>
      <c r="AM123" s="72"/>
    </row>
    <row r="124" spans="13:39" s="2" customFormat="1" ht="12.75">
      <c r="M124" s="3"/>
      <c r="N124" s="5"/>
      <c r="O124" s="5"/>
      <c r="P124" s="5"/>
      <c r="Q124" s="11"/>
      <c r="R124" s="63"/>
      <c r="S124" s="63"/>
      <c r="T124" s="63"/>
      <c r="U124" s="63"/>
      <c r="V124" s="61"/>
      <c r="W124" s="11"/>
      <c r="X124" s="11"/>
      <c r="Y124" s="11"/>
      <c r="Z124" s="11"/>
      <c r="AI124" s="14"/>
      <c r="AJ124" s="14"/>
      <c r="AK124" s="14"/>
      <c r="AL124" s="72"/>
      <c r="AM124" s="72"/>
    </row>
    <row r="125" spans="13:39" s="2" customFormat="1" ht="12.75">
      <c r="M125" s="3"/>
      <c r="N125" s="5"/>
      <c r="O125" s="5"/>
      <c r="P125" s="5"/>
      <c r="Q125" s="11"/>
      <c r="R125" s="63"/>
      <c r="S125" s="63"/>
      <c r="T125" s="63"/>
      <c r="U125" s="63"/>
      <c r="V125" s="61"/>
      <c r="W125" s="11"/>
      <c r="X125" s="11"/>
      <c r="Y125" s="11"/>
      <c r="Z125" s="11"/>
      <c r="AI125" s="14"/>
      <c r="AJ125" s="14"/>
      <c r="AK125" s="14"/>
      <c r="AL125" s="72"/>
      <c r="AM125" s="72"/>
    </row>
    <row r="126" spans="13:39" s="2" customFormat="1" ht="12.75">
      <c r="M126" s="3"/>
      <c r="N126" s="5"/>
      <c r="O126" s="5"/>
      <c r="P126" s="5"/>
      <c r="Q126" s="11"/>
      <c r="R126" s="63"/>
      <c r="S126" s="63"/>
      <c r="T126" s="63"/>
      <c r="U126" s="63"/>
      <c r="V126" s="61"/>
      <c r="W126" s="11"/>
      <c r="X126" s="11"/>
      <c r="Y126" s="11"/>
      <c r="Z126" s="11"/>
      <c r="AI126" s="14"/>
      <c r="AJ126" s="14"/>
      <c r="AK126" s="14"/>
      <c r="AL126" s="72"/>
      <c r="AM126" s="72"/>
    </row>
    <row r="127" spans="13:39" s="2" customFormat="1" ht="12.75">
      <c r="M127" s="3"/>
      <c r="N127" s="5"/>
      <c r="O127" s="5"/>
      <c r="P127" s="5"/>
      <c r="Q127" s="11"/>
      <c r="R127" s="63"/>
      <c r="S127" s="63"/>
      <c r="T127" s="63"/>
      <c r="U127" s="63"/>
      <c r="V127" s="61"/>
      <c r="W127" s="11"/>
      <c r="X127" s="11"/>
      <c r="Y127" s="11"/>
      <c r="Z127" s="11"/>
      <c r="AI127" s="14"/>
      <c r="AJ127" s="14"/>
      <c r="AK127" s="14"/>
      <c r="AL127" s="72"/>
      <c r="AM127" s="72"/>
    </row>
    <row r="128" spans="13:39" s="2" customFormat="1" ht="12.75">
      <c r="M128" s="3"/>
      <c r="N128" s="5"/>
      <c r="O128" s="5"/>
      <c r="P128" s="5"/>
      <c r="Q128" s="11"/>
      <c r="R128" s="63"/>
      <c r="S128" s="63"/>
      <c r="T128" s="63"/>
      <c r="U128" s="63"/>
      <c r="V128" s="61"/>
      <c r="W128" s="11"/>
      <c r="X128" s="11"/>
      <c r="Y128" s="11"/>
      <c r="Z128" s="11"/>
      <c r="AI128" s="14"/>
      <c r="AJ128" s="14"/>
      <c r="AK128" s="14"/>
      <c r="AL128" s="72"/>
      <c r="AM128" s="72"/>
    </row>
    <row r="129" spans="13:39" s="2" customFormat="1" ht="12.75">
      <c r="M129" s="3"/>
      <c r="N129" s="5"/>
      <c r="O129" s="5"/>
      <c r="P129" s="5"/>
      <c r="Q129" s="11"/>
      <c r="R129" s="63"/>
      <c r="S129" s="63"/>
      <c r="T129" s="63"/>
      <c r="U129" s="63"/>
      <c r="V129" s="61"/>
      <c r="W129" s="11"/>
      <c r="X129" s="11"/>
      <c r="Y129" s="11"/>
      <c r="Z129" s="11"/>
      <c r="AI129" s="14"/>
      <c r="AJ129" s="14"/>
      <c r="AK129" s="14"/>
      <c r="AL129" s="72"/>
      <c r="AM129" s="72"/>
    </row>
    <row r="130" spans="13:39" s="2" customFormat="1" ht="12.75">
      <c r="M130" s="3"/>
      <c r="N130" s="5"/>
      <c r="O130" s="5"/>
      <c r="P130" s="5"/>
      <c r="Q130" s="11"/>
      <c r="R130" s="63"/>
      <c r="S130" s="63"/>
      <c r="T130" s="63"/>
      <c r="U130" s="63"/>
      <c r="V130" s="61"/>
      <c r="W130" s="11"/>
      <c r="X130" s="11"/>
      <c r="Y130" s="11"/>
      <c r="Z130" s="11"/>
      <c r="AI130" s="14"/>
      <c r="AJ130" s="14"/>
      <c r="AK130" s="14"/>
      <c r="AL130" s="72"/>
      <c r="AM130" s="72"/>
    </row>
    <row r="131" spans="13:39" s="2" customFormat="1" ht="12.75">
      <c r="M131" s="3"/>
      <c r="N131" s="5"/>
      <c r="O131" s="5"/>
      <c r="P131" s="5"/>
      <c r="Q131" s="11"/>
      <c r="R131" s="63"/>
      <c r="S131" s="63"/>
      <c r="T131" s="63"/>
      <c r="U131" s="63"/>
      <c r="V131" s="61"/>
      <c r="W131" s="11"/>
      <c r="X131" s="11"/>
      <c r="Y131" s="11"/>
      <c r="Z131" s="11"/>
      <c r="AI131" s="14"/>
      <c r="AJ131" s="14"/>
      <c r="AK131" s="14"/>
      <c r="AL131" s="72"/>
      <c r="AM131" s="72"/>
    </row>
    <row r="132" spans="13:39" s="2" customFormat="1" ht="12.75">
      <c r="M132" s="3"/>
      <c r="N132" s="5"/>
      <c r="O132" s="5"/>
      <c r="P132" s="5"/>
      <c r="Q132" s="11"/>
      <c r="R132" s="63"/>
      <c r="S132" s="63"/>
      <c r="T132" s="63"/>
      <c r="U132" s="63"/>
      <c r="V132" s="61"/>
      <c r="W132" s="11"/>
      <c r="X132" s="11"/>
      <c r="Y132" s="11"/>
      <c r="Z132" s="11"/>
      <c r="AI132" s="14"/>
      <c r="AJ132" s="14"/>
      <c r="AK132" s="14"/>
      <c r="AL132" s="72"/>
      <c r="AM132" s="72"/>
    </row>
    <row r="133" spans="13:39" s="2" customFormat="1" ht="12.75">
      <c r="M133" s="3"/>
      <c r="N133" s="5"/>
      <c r="O133" s="5"/>
      <c r="P133" s="5"/>
      <c r="Q133" s="11"/>
      <c r="R133" s="63"/>
      <c r="S133" s="63"/>
      <c r="T133" s="63"/>
      <c r="U133" s="63"/>
      <c r="V133" s="61"/>
      <c r="W133" s="11"/>
      <c r="X133" s="11"/>
      <c r="Y133" s="11"/>
      <c r="Z133" s="11"/>
      <c r="AI133" s="14"/>
      <c r="AJ133" s="14"/>
      <c r="AK133" s="14"/>
      <c r="AL133" s="72"/>
      <c r="AM133" s="72"/>
    </row>
    <row r="134" spans="13:39" s="2" customFormat="1" ht="12.75">
      <c r="M134" s="3"/>
      <c r="N134" s="5"/>
      <c r="O134" s="5"/>
      <c r="P134" s="5"/>
      <c r="Q134" s="11"/>
      <c r="R134" s="63"/>
      <c r="S134" s="63"/>
      <c r="T134" s="63"/>
      <c r="U134" s="63"/>
      <c r="V134" s="61"/>
      <c r="W134" s="11"/>
      <c r="X134" s="11"/>
      <c r="Y134" s="11"/>
      <c r="Z134" s="11"/>
      <c r="AI134" s="14"/>
      <c r="AJ134" s="14"/>
      <c r="AK134" s="14"/>
      <c r="AL134" s="72"/>
      <c r="AM134" s="72"/>
    </row>
    <row r="135" spans="13:39" s="2" customFormat="1" ht="12.75">
      <c r="M135" s="3"/>
      <c r="N135" s="5"/>
      <c r="O135" s="5"/>
      <c r="P135" s="5"/>
      <c r="Q135" s="11"/>
      <c r="R135" s="63"/>
      <c r="S135" s="63"/>
      <c r="T135" s="63"/>
      <c r="U135" s="63"/>
      <c r="V135" s="61"/>
      <c r="W135" s="11"/>
      <c r="X135" s="11"/>
      <c r="Y135" s="11"/>
      <c r="Z135" s="11"/>
      <c r="AI135" s="14"/>
      <c r="AJ135" s="14"/>
      <c r="AK135" s="14"/>
      <c r="AL135" s="72"/>
      <c r="AM135" s="72"/>
    </row>
    <row r="136" spans="13:39" s="2" customFormat="1" ht="12.75">
      <c r="M136" s="3"/>
      <c r="N136" s="5"/>
      <c r="O136" s="5"/>
      <c r="P136" s="5"/>
      <c r="Q136" s="11"/>
      <c r="R136" s="63"/>
      <c r="S136" s="63"/>
      <c r="T136" s="63"/>
      <c r="U136" s="63"/>
      <c r="V136" s="61"/>
      <c r="W136" s="11"/>
      <c r="X136" s="11"/>
      <c r="Y136" s="11"/>
      <c r="Z136" s="11"/>
      <c r="AI136" s="14"/>
      <c r="AJ136" s="14"/>
      <c r="AK136" s="14"/>
      <c r="AL136" s="72"/>
      <c r="AM136" s="72"/>
    </row>
    <row r="137" spans="13:39" s="2" customFormat="1" ht="12.75">
      <c r="M137" s="3"/>
      <c r="N137" s="5"/>
      <c r="O137" s="5"/>
      <c r="P137" s="5"/>
      <c r="Q137" s="11"/>
      <c r="R137" s="63"/>
      <c r="S137" s="63"/>
      <c r="T137" s="63"/>
      <c r="U137" s="63"/>
      <c r="V137" s="61"/>
      <c r="W137" s="11"/>
      <c r="X137" s="11"/>
      <c r="Y137" s="11"/>
      <c r="Z137" s="11"/>
      <c r="AI137" s="14"/>
      <c r="AJ137" s="14"/>
      <c r="AK137" s="14"/>
      <c r="AL137" s="72"/>
      <c r="AM137" s="72"/>
    </row>
    <row r="138" spans="13:39" s="2" customFormat="1" ht="12.75">
      <c r="M138" s="3"/>
      <c r="N138" s="5"/>
      <c r="O138" s="5"/>
      <c r="P138" s="5"/>
      <c r="Q138" s="11"/>
      <c r="R138" s="63"/>
      <c r="S138" s="63"/>
      <c r="T138" s="63"/>
      <c r="U138" s="63"/>
      <c r="V138" s="61"/>
      <c r="W138" s="11"/>
      <c r="X138" s="11"/>
      <c r="Y138" s="11"/>
      <c r="Z138" s="11"/>
      <c r="AI138" s="14"/>
      <c r="AJ138" s="14"/>
      <c r="AK138" s="14"/>
      <c r="AL138" s="72"/>
      <c r="AM138" s="72"/>
    </row>
    <row r="139" spans="13:39" s="2" customFormat="1" ht="12.75">
      <c r="M139" s="3"/>
      <c r="N139" s="5"/>
      <c r="O139" s="5"/>
      <c r="P139" s="5"/>
      <c r="Q139" s="11"/>
      <c r="R139" s="63"/>
      <c r="S139" s="63"/>
      <c r="T139" s="63"/>
      <c r="U139" s="63"/>
      <c r="V139" s="61"/>
      <c r="W139" s="11"/>
      <c r="X139" s="11"/>
      <c r="Y139" s="11"/>
      <c r="Z139" s="11"/>
      <c r="AI139" s="14"/>
      <c r="AJ139" s="14"/>
      <c r="AK139" s="14"/>
      <c r="AL139" s="72"/>
      <c r="AM139" s="72"/>
    </row>
    <row r="140" spans="13:39" s="2" customFormat="1" ht="12.75">
      <c r="M140" s="3"/>
      <c r="N140" s="5"/>
      <c r="O140" s="5"/>
      <c r="P140" s="5"/>
      <c r="Q140" s="11"/>
      <c r="R140" s="63"/>
      <c r="S140" s="63"/>
      <c r="T140" s="63"/>
      <c r="U140" s="63"/>
      <c r="V140" s="61"/>
      <c r="W140" s="11"/>
      <c r="X140" s="11"/>
      <c r="Y140" s="11"/>
      <c r="Z140" s="11"/>
      <c r="AI140" s="14"/>
      <c r="AJ140" s="14"/>
      <c r="AK140" s="14"/>
      <c r="AL140" s="72"/>
      <c r="AM140" s="72"/>
    </row>
    <row r="141" spans="13:39" s="2" customFormat="1" ht="12.75">
      <c r="M141" s="3"/>
      <c r="N141" s="5"/>
      <c r="O141" s="5"/>
      <c r="P141" s="5"/>
      <c r="Q141" s="11"/>
      <c r="R141" s="63"/>
      <c r="S141" s="63"/>
      <c r="T141" s="63"/>
      <c r="U141" s="63"/>
      <c r="V141" s="61"/>
      <c r="W141" s="11"/>
      <c r="X141" s="11"/>
      <c r="Y141" s="11"/>
      <c r="Z141" s="11"/>
      <c r="AI141" s="14"/>
      <c r="AJ141" s="14"/>
      <c r="AK141" s="14"/>
      <c r="AL141" s="72"/>
      <c r="AM141" s="72"/>
    </row>
    <row r="142" spans="13:39" s="2" customFormat="1" ht="12.75">
      <c r="M142" s="3"/>
      <c r="N142" s="5"/>
      <c r="O142" s="5"/>
      <c r="P142" s="5"/>
      <c r="Q142" s="11"/>
      <c r="R142" s="63"/>
      <c r="S142" s="63"/>
      <c r="T142" s="63"/>
      <c r="U142" s="63"/>
      <c r="V142" s="61"/>
      <c r="W142" s="11"/>
      <c r="X142" s="11"/>
      <c r="Y142" s="11"/>
      <c r="Z142" s="11"/>
      <c r="AI142" s="14"/>
      <c r="AJ142" s="14"/>
      <c r="AK142" s="14"/>
      <c r="AL142" s="72"/>
      <c r="AM142" s="72"/>
    </row>
    <row r="143" spans="13:39" s="2" customFormat="1" ht="12.75">
      <c r="M143" s="3"/>
      <c r="N143" s="5"/>
      <c r="O143" s="5"/>
      <c r="P143" s="5"/>
      <c r="Q143" s="11"/>
      <c r="R143" s="63"/>
      <c r="S143" s="63"/>
      <c r="T143" s="63"/>
      <c r="U143" s="63"/>
      <c r="V143" s="61"/>
      <c r="W143" s="11"/>
      <c r="X143" s="11"/>
      <c r="Y143" s="11"/>
      <c r="Z143" s="11"/>
      <c r="AI143" s="14"/>
      <c r="AJ143" s="14"/>
      <c r="AK143" s="14"/>
      <c r="AL143" s="72"/>
      <c r="AM143" s="72"/>
    </row>
    <row r="144" spans="13:39" s="2" customFormat="1" ht="12.75">
      <c r="M144" s="3"/>
      <c r="N144" s="5"/>
      <c r="O144" s="5"/>
      <c r="P144" s="5"/>
      <c r="Q144" s="11"/>
      <c r="R144" s="63"/>
      <c r="S144" s="63"/>
      <c r="T144" s="63"/>
      <c r="U144" s="63"/>
      <c r="V144" s="61"/>
      <c r="W144" s="11"/>
      <c r="X144" s="11"/>
      <c r="Y144" s="11"/>
      <c r="Z144" s="11"/>
      <c r="AI144" s="14"/>
      <c r="AJ144" s="14"/>
      <c r="AK144" s="14"/>
      <c r="AL144" s="72"/>
      <c r="AM144" s="72"/>
    </row>
    <row r="145" spans="13:39" s="2" customFormat="1" ht="12.75">
      <c r="M145" s="3"/>
      <c r="N145" s="5"/>
      <c r="O145" s="5"/>
      <c r="P145" s="5"/>
      <c r="Q145" s="11"/>
      <c r="R145" s="63"/>
      <c r="S145" s="63"/>
      <c r="T145" s="63"/>
      <c r="U145" s="63"/>
      <c r="V145" s="61"/>
      <c r="W145" s="11"/>
      <c r="X145" s="11"/>
      <c r="Y145" s="11"/>
      <c r="Z145" s="11"/>
      <c r="AI145" s="14"/>
      <c r="AJ145" s="14"/>
      <c r="AK145" s="14"/>
      <c r="AL145" s="72"/>
      <c r="AM145" s="72"/>
    </row>
    <row r="146" spans="13:39" s="2" customFormat="1" ht="12.75">
      <c r="M146" s="3"/>
      <c r="N146" s="5"/>
      <c r="O146" s="5"/>
      <c r="P146" s="5"/>
      <c r="Q146" s="11"/>
      <c r="R146" s="63"/>
      <c r="S146" s="63"/>
      <c r="T146" s="63"/>
      <c r="U146" s="63"/>
      <c r="V146" s="61"/>
      <c r="W146" s="11"/>
      <c r="X146" s="11"/>
      <c r="Y146" s="11"/>
      <c r="Z146" s="11"/>
      <c r="AI146" s="14"/>
      <c r="AJ146" s="14"/>
      <c r="AK146" s="14"/>
      <c r="AL146" s="72"/>
      <c r="AM146" s="72"/>
    </row>
    <row r="147" spans="13:39" s="2" customFormat="1" ht="12.75">
      <c r="M147" s="3"/>
      <c r="N147" s="5"/>
      <c r="O147" s="5"/>
      <c r="P147" s="5"/>
      <c r="Q147" s="11"/>
      <c r="R147" s="63"/>
      <c r="S147" s="63"/>
      <c r="T147" s="63"/>
      <c r="U147" s="63"/>
      <c r="V147" s="61"/>
      <c r="W147" s="11"/>
      <c r="X147" s="11"/>
      <c r="Y147" s="11"/>
      <c r="Z147" s="11"/>
      <c r="AI147" s="14"/>
      <c r="AJ147" s="14"/>
      <c r="AK147" s="14"/>
      <c r="AL147" s="72"/>
      <c r="AM147" s="72"/>
    </row>
    <row r="148" spans="13:39" s="2" customFormat="1" ht="12.75">
      <c r="M148" s="3"/>
      <c r="N148" s="5"/>
      <c r="O148" s="5"/>
      <c r="P148" s="5"/>
      <c r="Q148" s="11"/>
      <c r="R148" s="63"/>
      <c r="S148" s="63"/>
      <c r="T148" s="63"/>
      <c r="U148" s="63"/>
      <c r="V148" s="61"/>
      <c r="W148" s="11"/>
      <c r="X148" s="11"/>
      <c r="Y148" s="11"/>
      <c r="Z148" s="11"/>
      <c r="AI148" s="14"/>
      <c r="AJ148" s="14"/>
      <c r="AK148" s="14"/>
      <c r="AL148" s="72"/>
      <c r="AM148" s="72"/>
    </row>
    <row r="149" spans="13:39" s="2" customFormat="1" ht="12.75">
      <c r="M149" s="3"/>
      <c r="N149" s="5"/>
      <c r="O149" s="5"/>
      <c r="P149" s="5"/>
      <c r="Q149" s="11"/>
      <c r="R149" s="63"/>
      <c r="S149" s="63"/>
      <c r="T149" s="63"/>
      <c r="U149" s="63"/>
      <c r="V149" s="61"/>
      <c r="W149" s="11"/>
      <c r="X149" s="11"/>
      <c r="Y149" s="11"/>
      <c r="Z149" s="11"/>
      <c r="AI149" s="14"/>
      <c r="AJ149" s="14"/>
      <c r="AK149" s="14"/>
      <c r="AL149" s="72"/>
      <c r="AM149" s="72"/>
    </row>
    <row r="150" spans="13:39" s="2" customFormat="1" ht="12.75">
      <c r="M150" s="3"/>
      <c r="N150" s="5"/>
      <c r="O150" s="5"/>
      <c r="P150" s="5"/>
      <c r="Q150" s="11"/>
      <c r="R150" s="63"/>
      <c r="S150" s="63"/>
      <c r="T150" s="63"/>
      <c r="U150" s="63"/>
      <c r="V150" s="61"/>
      <c r="W150" s="11"/>
      <c r="X150" s="11"/>
      <c r="Y150" s="11"/>
      <c r="Z150" s="11"/>
      <c r="AI150" s="14"/>
      <c r="AJ150" s="14"/>
      <c r="AK150" s="14"/>
      <c r="AL150" s="72"/>
      <c r="AM150" s="72"/>
    </row>
    <row r="151" spans="13:39" s="2" customFormat="1" ht="12.75">
      <c r="M151" s="3"/>
      <c r="N151" s="5"/>
      <c r="O151" s="5"/>
      <c r="P151" s="5"/>
      <c r="Q151" s="11"/>
      <c r="R151" s="63"/>
      <c r="S151" s="63"/>
      <c r="T151" s="63"/>
      <c r="U151" s="63"/>
      <c r="V151" s="61"/>
      <c r="W151" s="11"/>
      <c r="X151" s="11"/>
      <c r="Y151" s="11"/>
      <c r="Z151" s="11"/>
      <c r="AI151" s="14"/>
      <c r="AJ151" s="14"/>
      <c r="AK151" s="14"/>
      <c r="AL151" s="72"/>
      <c r="AM151" s="72"/>
    </row>
    <row r="152" spans="13:39" s="2" customFormat="1" ht="12.75">
      <c r="M152" s="3"/>
      <c r="N152" s="5"/>
      <c r="O152" s="5"/>
      <c r="P152" s="5"/>
      <c r="Q152" s="11"/>
      <c r="R152" s="63"/>
      <c r="S152" s="63"/>
      <c r="T152" s="63"/>
      <c r="U152" s="63"/>
      <c r="V152" s="61"/>
      <c r="W152" s="11"/>
      <c r="X152" s="11"/>
      <c r="Y152" s="11"/>
      <c r="Z152" s="11"/>
      <c r="AI152" s="14"/>
      <c r="AJ152" s="14"/>
      <c r="AK152" s="14"/>
      <c r="AL152" s="72"/>
      <c r="AM152" s="72"/>
    </row>
    <row r="153" spans="13:39" s="2" customFormat="1" ht="12.75">
      <c r="M153" s="3"/>
      <c r="N153" s="5"/>
      <c r="O153" s="5"/>
      <c r="P153" s="5"/>
      <c r="Q153" s="11"/>
      <c r="R153" s="63"/>
      <c r="S153" s="63"/>
      <c r="T153" s="63"/>
      <c r="U153" s="63"/>
      <c r="V153" s="61"/>
      <c r="W153" s="11"/>
      <c r="X153" s="11"/>
      <c r="Y153" s="11"/>
      <c r="Z153" s="11"/>
      <c r="AI153" s="14"/>
      <c r="AJ153" s="14"/>
      <c r="AK153" s="14"/>
      <c r="AL153" s="72"/>
      <c r="AM153" s="72"/>
    </row>
    <row r="154" spans="13:39" s="2" customFormat="1" ht="12.75">
      <c r="M154" s="3"/>
      <c r="N154" s="5"/>
      <c r="O154" s="5"/>
      <c r="P154" s="5"/>
      <c r="Q154" s="11"/>
      <c r="R154" s="63"/>
      <c r="S154" s="63"/>
      <c r="T154" s="63"/>
      <c r="U154" s="63"/>
      <c r="V154" s="61"/>
      <c r="W154" s="11"/>
      <c r="X154" s="11"/>
      <c r="Y154" s="11"/>
      <c r="Z154" s="11"/>
      <c r="AI154" s="14"/>
      <c r="AJ154" s="14"/>
      <c r="AK154" s="14"/>
      <c r="AL154" s="72"/>
      <c r="AM154" s="72"/>
    </row>
    <row r="155" spans="13:39" s="2" customFormat="1" ht="12.75">
      <c r="M155" s="3"/>
      <c r="N155" s="5"/>
      <c r="O155" s="5"/>
      <c r="P155" s="5"/>
      <c r="Q155" s="11"/>
      <c r="R155" s="63"/>
      <c r="S155" s="63"/>
      <c r="T155" s="63"/>
      <c r="U155" s="63"/>
      <c r="V155" s="61"/>
      <c r="W155" s="11"/>
      <c r="X155" s="11"/>
      <c r="Y155" s="11"/>
      <c r="Z155" s="11"/>
      <c r="AI155" s="14"/>
      <c r="AJ155" s="14"/>
      <c r="AK155" s="14"/>
      <c r="AL155" s="72"/>
      <c r="AM155" s="72"/>
    </row>
    <row r="156" spans="13:39" s="2" customFormat="1" ht="12.75">
      <c r="M156" s="3"/>
      <c r="N156" s="5"/>
      <c r="O156" s="5"/>
      <c r="P156" s="5"/>
      <c r="Q156" s="11"/>
      <c r="R156" s="63"/>
      <c r="S156" s="63"/>
      <c r="T156" s="63"/>
      <c r="U156" s="63"/>
      <c r="V156" s="61"/>
      <c r="W156" s="11"/>
      <c r="X156" s="11"/>
      <c r="Y156" s="11"/>
      <c r="Z156" s="11"/>
      <c r="AI156" s="14"/>
      <c r="AJ156" s="14"/>
      <c r="AK156" s="14"/>
      <c r="AL156" s="72"/>
      <c r="AM156" s="72"/>
    </row>
    <row r="157" spans="13:39" s="2" customFormat="1" ht="12.75">
      <c r="M157" s="3"/>
      <c r="N157" s="5"/>
      <c r="O157" s="5"/>
      <c r="P157" s="5"/>
      <c r="Q157" s="11"/>
      <c r="R157" s="63"/>
      <c r="S157" s="63"/>
      <c r="T157" s="63"/>
      <c r="U157" s="63"/>
      <c r="V157" s="61"/>
      <c r="W157" s="11"/>
      <c r="X157" s="11"/>
      <c r="Y157" s="11"/>
      <c r="Z157" s="11"/>
      <c r="AI157" s="14"/>
      <c r="AJ157" s="14"/>
      <c r="AK157" s="14"/>
      <c r="AL157" s="72"/>
      <c r="AM157" s="72"/>
    </row>
    <row r="158" spans="13:39" s="2" customFormat="1" ht="12.75">
      <c r="M158" s="3"/>
      <c r="N158" s="5"/>
      <c r="O158" s="5"/>
      <c r="P158" s="5"/>
      <c r="Q158" s="11"/>
      <c r="R158" s="63"/>
      <c r="S158" s="63"/>
      <c r="T158" s="63"/>
      <c r="U158" s="63"/>
      <c r="V158" s="61"/>
      <c r="W158" s="11"/>
      <c r="X158" s="11"/>
      <c r="Y158" s="11"/>
      <c r="Z158" s="11"/>
      <c r="AI158" s="14"/>
      <c r="AJ158" s="14"/>
      <c r="AK158" s="14"/>
      <c r="AL158" s="72"/>
      <c r="AM158" s="72"/>
    </row>
    <row r="159" spans="13:39" s="2" customFormat="1" ht="12.75">
      <c r="M159" s="3"/>
      <c r="N159" s="5"/>
      <c r="O159" s="5"/>
      <c r="P159" s="5"/>
      <c r="Q159" s="11"/>
      <c r="R159" s="63"/>
      <c r="S159" s="63"/>
      <c r="T159" s="63"/>
      <c r="U159" s="63"/>
      <c r="V159" s="61"/>
      <c r="W159" s="11"/>
      <c r="X159" s="11"/>
      <c r="Y159" s="11"/>
      <c r="Z159" s="11"/>
      <c r="AI159" s="14"/>
      <c r="AJ159" s="14"/>
      <c r="AK159" s="14"/>
      <c r="AL159" s="72"/>
      <c r="AM159" s="72"/>
    </row>
    <row r="160" spans="13:39" s="2" customFormat="1" ht="12.75">
      <c r="M160" s="3"/>
      <c r="N160" s="5"/>
      <c r="O160" s="5"/>
      <c r="P160" s="5"/>
      <c r="Q160" s="11"/>
      <c r="R160" s="63"/>
      <c r="S160" s="63"/>
      <c r="T160" s="63"/>
      <c r="U160" s="63"/>
      <c r="V160" s="61"/>
      <c r="W160" s="11"/>
      <c r="X160" s="11"/>
      <c r="Y160" s="11"/>
      <c r="Z160" s="11"/>
      <c r="AI160" s="14"/>
      <c r="AJ160" s="14"/>
      <c r="AK160" s="14"/>
      <c r="AL160" s="72"/>
      <c r="AM160" s="72"/>
    </row>
    <row r="161" spans="13:39" s="2" customFormat="1" ht="12.75">
      <c r="M161" s="3"/>
      <c r="N161" s="5"/>
      <c r="O161" s="5"/>
      <c r="P161" s="5"/>
      <c r="Q161" s="11"/>
      <c r="R161" s="63"/>
      <c r="S161" s="63"/>
      <c r="T161" s="63"/>
      <c r="U161" s="63"/>
      <c r="V161" s="61"/>
      <c r="W161" s="11"/>
      <c r="X161" s="11"/>
      <c r="Y161" s="11"/>
      <c r="Z161" s="11"/>
      <c r="AI161" s="14"/>
      <c r="AJ161" s="14"/>
      <c r="AK161" s="14"/>
      <c r="AL161" s="72"/>
      <c r="AM161" s="72"/>
    </row>
    <row r="162" spans="13:39" s="2" customFormat="1" ht="12.75">
      <c r="M162" s="3"/>
      <c r="N162" s="5"/>
      <c r="O162" s="5"/>
      <c r="P162" s="5"/>
      <c r="Q162" s="11"/>
      <c r="R162" s="63"/>
      <c r="S162" s="63"/>
      <c r="T162" s="63"/>
      <c r="U162" s="63"/>
      <c r="V162" s="61"/>
      <c r="W162" s="11"/>
      <c r="X162" s="11"/>
      <c r="Y162" s="11"/>
      <c r="Z162" s="11"/>
      <c r="AI162" s="14"/>
      <c r="AJ162" s="14"/>
      <c r="AK162" s="14"/>
      <c r="AL162" s="72"/>
      <c r="AM162" s="72"/>
    </row>
    <row r="163" spans="13:39" s="2" customFormat="1" ht="12.75">
      <c r="M163" s="3"/>
      <c r="N163" s="5"/>
      <c r="O163" s="5"/>
      <c r="P163" s="5"/>
      <c r="Q163" s="11"/>
      <c r="R163" s="63"/>
      <c r="S163" s="63"/>
      <c r="T163" s="63"/>
      <c r="U163" s="63"/>
      <c r="V163" s="61"/>
      <c r="W163" s="11"/>
      <c r="X163" s="11"/>
      <c r="Y163" s="11"/>
      <c r="Z163" s="11"/>
      <c r="AI163" s="14"/>
      <c r="AJ163" s="14"/>
      <c r="AK163" s="14"/>
      <c r="AL163" s="72"/>
      <c r="AM163" s="72"/>
    </row>
    <row r="164" spans="13:39" s="2" customFormat="1" ht="12.75">
      <c r="M164" s="3"/>
      <c r="N164" s="5"/>
      <c r="O164" s="5"/>
      <c r="P164" s="5"/>
      <c r="Q164" s="11"/>
      <c r="R164" s="63"/>
      <c r="S164" s="63"/>
      <c r="T164" s="63"/>
      <c r="U164" s="63"/>
      <c r="V164" s="61"/>
      <c r="W164" s="11"/>
      <c r="X164" s="11"/>
      <c r="Y164" s="11"/>
      <c r="Z164" s="11"/>
      <c r="AI164" s="14"/>
      <c r="AJ164" s="14"/>
      <c r="AK164" s="14"/>
      <c r="AL164" s="72"/>
      <c r="AM164" s="72"/>
    </row>
    <row r="165" spans="13:39" s="2" customFormat="1" ht="12.75">
      <c r="M165" s="3"/>
      <c r="N165" s="5"/>
      <c r="O165" s="5"/>
      <c r="P165" s="5"/>
      <c r="Q165" s="11"/>
      <c r="R165" s="63"/>
      <c r="S165" s="63"/>
      <c r="T165" s="63"/>
      <c r="U165" s="63"/>
      <c r="V165" s="61"/>
      <c r="W165" s="11"/>
      <c r="X165" s="11"/>
      <c r="Y165" s="11"/>
      <c r="Z165" s="11"/>
      <c r="AI165" s="14"/>
      <c r="AJ165" s="14"/>
      <c r="AK165" s="14"/>
      <c r="AL165" s="72"/>
      <c r="AM165" s="72"/>
    </row>
    <row r="166" spans="13:39" s="2" customFormat="1" ht="12.75">
      <c r="M166" s="3"/>
      <c r="N166" s="5"/>
      <c r="O166" s="5"/>
      <c r="P166" s="5"/>
      <c r="Q166" s="11"/>
      <c r="R166" s="63"/>
      <c r="S166" s="63"/>
      <c r="T166" s="63"/>
      <c r="U166" s="63"/>
      <c r="V166" s="61"/>
      <c r="W166" s="11"/>
      <c r="X166" s="11"/>
      <c r="Y166" s="11"/>
      <c r="Z166" s="11"/>
      <c r="AI166" s="14"/>
      <c r="AJ166" s="14"/>
      <c r="AK166" s="14"/>
      <c r="AL166" s="72"/>
      <c r="AM166" s="72"/>
    </row>
    <row r="167" spans="13:39" s="2" customFormat="1" ht="12.75">
      <c r="M167" s="3"/>
      <c r="N167" s="5"/>
      <c r="O167" s="5"/>
      <c r="P167" s="5"/>
      <c r="Q167" s="11"/>
      <c r="R167" s="63"/>
      <c r="S167" s="63"/>
      <c r="T167" s="63"/>
      <c r="U167" s="63"/>
      <c r="V167" s="61"/>
      <c r="W167" s="11"/>
      <c r="X167" s="11"/>
      <c r="Y167" s="11"/>
      <c r="Z167" s="11"/>
      <c r="AI167" s="14"/>
      <c r="AJ167" s="14"/>
      <c r="AK167" s="14"/>
      <c r="AL167" s="72"/>
      <c r="AM167" s="72"/>
    </row>
    <row r="168" spans="13:39" s="2" customFormat="1" ht="12.75">
      <c r="M168" s="3"/>
      <c r="N168" s="5"/>
      <c r="O168" s="5"/>
      <c r="P168" s="5"/>
      <c r="Q168" s="11"/>
      <c r="R168" s="63"/>
      <c r="S168" s="63"/>
      <c r="T168" s="63"/>
      <c r="U168" s="63"/>
      <c r="V168" s="61"/>
      <c r="W168" s="11"/>
      <c r="X168" s="11"/>
      <c r="Y168" s="11"/>
      <c r="Z168" s="11"/>
      <c r="AI168" s="14"/>
      <c r="AJ168" s="14"/>
      <c r="AK168" s="14"/>
      <c r="AL168" s="72"/>
      <c r="AM168" s="72"/>
    </row>
    <row r="169" spans="13:39" s="2" customFormat="1" ht="12.75">
      <c r="M169" s="3"/>
      <c r="N169" s="5"/>
      <c r="O169" s="5"/>
      <c r="P169" s="5"/>
      <c r="Q169" s="11"/>
      <c r="R169" s="63"/>
      <c r="S169" s="63"/>
      <c r="T169" s="63"/>
      <c r="U169" s="63"/>
      <c r="V169" s="61"/>
      <c r="W169" s="11"/>
      <c r="X169" s="11"/>
      <c r="Y169" s="11"/>
      <c r="Z169" s="11"/>
      <c r="AI169" s="14"/>
      <c r="AJ169" s="14"/>
      <c r="AK169" s="14"/>
      <c r="AL169" s="72"/>
      <c r="AM169" s="72"/>
    </row>
    <row r="170" spans="13:39" s="2" customFormat="1" ht="12.75">
      <c r="M170" s="3"/>
      <c r="N170" s="5"/>
      <c r="O170" s="5"/>
      <c r="P170" s="5"/>
      <c r="Q170" s="11"/>
      <c r="R170" s="63"/>
      <c r="S170" s="63"/>
      <c r="T170" s="63"/>
      <c r="U170" s="63"/>
      <c r="V170" s="61"/>
      <c r="W170" s="11"/>
      <c r="X170" s="11"/>
      <c r="Y170" s="11"/>
      <c r="Z170" s="11"/>
      <c r="AI170" s="14"/>
      <c r="AJ170" s="14"/>
      <c r="AK170" s="14"/>
      <c r="AL170" s="72"/>
      <c r="AM170" s="72"/>
    </row>
    <row r="171" spans="13:39" s="2" customFormat="1" ht="12.75">
      <c r="M171" s="3"/>
      <c r="N171" s="5"/>
      <c r="O171" s="5"/>
      <c r="P171" s="5"/>
      <c r="Q171" s="11"/>
      <c r="R171" s="63"/>
      <c r="S171" s="63"/>
      <c r="T171" s="63"/>
      <c r="U171" s="63"/>
      <c r="V171" s="61"/>
      <c r="W171" s="11"/>
      <c r="X171" s="11"/>
      <c r="Y171" s="11"/>
      <c r="Z171" s="11"/>
      <c r="AI171" s="14"/>
      <c r="AJ171" s="14"/>
      <c r="AK171" s="14"/>
      <c r="AL171" s="72"/>
      <c r="AM171" s="72"/>
    </row>
    <row r="172" spans="13:39" s="2" customFormat="1" ht="12.75">
      <c r="M172" s="3"/>
      <c r="N172" s="5"/>
      <c r="O172" s="5"/>
      <c r="P172" s="5"/>
      <c r="Q172" s="11"/>
      <c r="R172" s="63"/>
      <c r="S172" s="63"/>
      <c r="T172" s="63"/>
      <c r="U172" s="63"/>
      <c r="V172" s="61"/>
      <c r="W172" s="11"/>
      <c r="X172" s="11"/>
      <c r="Y172" s="11"/>
      <c r="Z172" s="11"/>
      <c r="AI172" s="14"/>
      <c r="AJ172" s="14"/>
      <c r="AK172" s="14"/>
      <c r="AL172" s="72"/>
      <c r="AM172" s="72"/>
    </row>
    <row r="173" spans="13:39" s="2" customFormat="1" ht="12.75">
      <c r="M173" s="3"/>
      <c r="N173" s="5"/>
      <c r="O173" s="5"/>
      <c r="P173" s="5"/>
      <c r="Q173" s="11"/>
      <c r="R173" s="63"/>
      <c r="S173" s="63"/>
      <c r="T173" s="63"/>
      <c r="U173" s="63"/>
      <c r="V173" s="61"/>
      <c r="W173" s="11"/>
      <c r="X173" s="11"/>
      <c r="Y173" s="11"/>
      <c r="Z173" s="11"/>
      <c r="AI173" s="14"/>
      <c r="AJ173" s="14"/>
      <c r="AK173" s="14"/>
      <c r="AL173" s="72"/>
      <c r="AM173" s="72"/>
    </row>
    <row r="174" spans="13:39" s="2" customFormat="1" ht="12.75">
      <c r="M174" s="3"/>
      <c r="N174" s="5"/>
      <c r="O174" s="5"/>
      <c r="P174" s="5"/>
      <c r="Q174" s="11"/>
      <c r="R174" s="63"/>
      <c r="S174" s="63"/>
      <c r="T174" s="63"/>
      <c r="U174" s="63"/>
      <c r="V174" s="61"/>
      <c r="W174" s="11"/>
      <c r="X174" s="11"/>
      <c r="Y174" s="11"/>
      <c r="Z174" s="11"/>
      <c r="AI174" s="14"/>
      <c r="AJ174" s="14"/>
      <c r="AK174" s="14"/>
      <c r="AL174" s="72"/>
      <c r="AM174" s="72"/>
    </row>
    <row r="175" spans="13:39" s="2" customFormat="1" ht="12.75">
      <c r="M175" s="3"/>
      <c r="N175" s="5"/>
      <c r="O175" s="5"/>
      <c r="P175" s="5"/>
      <c r="Q175" s="11"/>
      <c r="R175" s="63"/>
      <c r="S175" s="63"/>
      <c r="T175" s="63"/>
      <c r="U175" s="63"/>
      <c r="V175" s="61"/>
      <c r="W175" s="11"/>
      <c r="X175" s="11"/>
      <c r="Y175" s="11"/>
      <c r="Z175" s="11"/>
      <c r="AI175" s="14"/>
      <c r="AJ175" s="14"/>
      <c r="AK175" s="14"/>
      <c r="AL175" s="72"/>
      <c r="AM175" s="72"/>
    </row>
    <row r="176" spans="13:39" s="2" customFormat="1" ht="12.75">
      <c r="M176" s="3"/>
      <c r="N176" s="5"/>
      <c r="O176" s="5"/>
      <c r="P176" s="5"/>
      <c r="Q176" s="11"/>
      <c r="R176" s="63"/>
      <c r="S176" s="63"/>
      <c r="T176" s="63"/>
      <c r="U176" s="63"/>
      <c r="V176" s="61"/>
      <c r="W176" s="11"/>
      <c r="X176" s="11"/>
      <c r="Y176" s="11"/>
      <c r="Z176" s="11"/>
      <c r="AI176" s="14"/>
      <c r="AJ176" s="14"/>
      <c r="AK176" s="14"/>
      <c r="AL176" s="72"/>
      <c r="AM176" s="72"/>
    </row>
    <row r="177" spans="13:39" s="2" customFormat="1" ht="12.75">
      <c r="M177" s="3"/>
      <c r="N177" s="5"/>
      <c r="O177" s="5"/>
      <c r="P177" s="5"/>
      <c r="Q177" s="11"/>
      <c r="R177" s="63"/>
      <c r="S177" s="63"/>
      <c r="T177" s="63"/>
      <c r="U177" s="63"/>
      <c r="V177" s="61"/>
      <c r="W177" s="11"/>
      <c r="X177" s="11"/>
      <c r="Y177" s="11"/>
      <c r="Z177" s="11"/>
      <c r="AI177" s="14"/>
      <c r="AJ177" s="14"/>
      <c r="AK177" s="14"/>
      <c r="AL177" s="72"/>
      <c r="AM177" s="72"/>
    </row>
    <row r="178" spans="13:39" s="2" customFormat="1" ht="12.75">
      <c r="M178" s="3"/>
      <c r="N178" s="5"/>
      <c r="O178" s="5"/>
      <c r="P178" s="5"/>
      <c r="Q178" s="11"/>
      <c r="R178" s="63"/>
      <c r="S178" s="63"/>
      <c r="T178" s="63"/>
      <c r="U178" s="63"/>
      <c r="V178" s="61"/>
      <c r="W178" s="11"/>
      <c r="X178" s="11"/>
      <c r="Y178" s="11"/>
      <c r="Z178" s="11"/>
      <c r="AI178" s="14"/>
      <c r="AJ178" s="14"/>
      <c r="AK178" s="14"/>
      <c r="AL178" s="72"/>
      <c r="AM178" s="72"/>
    </row>
    <row r="179" spans="13:39" s="2" customFormat="1" ht="12.75">
      <c r="M179" s="3"/>
      <c r="N179" s="5"/>
      <c r="O179" s="5"/>
      <c r="P179" s="5"/>
      <c r="Q179" s="11"/>
      <c r="R179" s="63"/>
      <c r="S179" s="63"/>
      <c r="T179" s="63"/>
      <c r="U179" s="63"/>
      <c r="V179" s="61"/>
      <c r="W179" s="11"/>
      <c r="X179" s="11"/>
      <c r="Y179" s="11"/>
      <c r="Z179" s="11"/>
      <c r="AI179" s="14"/>
      <c r="AJ179" s="14"/>
      <c r="AK179" s="14"/>
      <c r="AL179" s="72"/>
      <c r="AM179" s="72"/>
    </row>
    <row r="180" spans="13:39" s="2" customFormat="1" ht="12.75">
      <c r="M180" s="3"/>
      <c r="N180" s="5"/>
      <c r="O180" s="5"/>
      <c r="P180" s="5"/>
      <c r="Q180" s="11"/>
      <c r="R180" s="63"/>
      <c r="S180" s="63"/>
      <c r="T180" s="63"/>
      <c r="U180" s="63"/>
      <c r="V180" s="61"/>
      <c r="W180" s="11"/>
      <c r="X180" s="11"/>
      <c r="Y180" s="11"/>
      <c r="Z180" s="11"/>
      <c r="AI180" s="14"/>
      <c r="AJ180" s="14"/>
      <c r="AK180" s="14"/>
      <c r="AL180" s="72"/>
      <c r="AM180" s="72"/>
    </row>
    <row r="181" spans="13:39" s="2" customFormat="1" ht="12.75">
      <c r="M181" s="3"/>
      <c r="N181" s="5"/>
      <c r="O181" s="5"/>
      <c r="P181" s="5"/>
      <c r="Q181" s="11"/>
      <c r="R181" s="63"/>
      <c r="S181" s="63"/>
      <c r="T181" s="63"/>
      <c r="U181" s="63"/>
      <c r="V181" s="61"/>
      <c r="W181" s="11"/>
      <c r="X181" s="11"/>
      <c r="Y181" s="11"/>
      <c r="Z181" s="11"/>
      <c r="AI181" s="14"/>
      <c r="AJ181" s="14"/>
      <c r="AK181" s="14"/>
      <c r="AL181" s="72"/>
      <c r="AM181" s="72"/>
    </row>
    <row r="182" spans="13:39" s="2" customFormat="1" ht="12.75">
      <c r="M182" s="3"/>
      <c r="N182" s="5"/>
      <c r="O182" s="5"/>
      <c r="P182" s="5"/>
      <c r="Q182" s="11"/>
      <c r="R182" s="63"/>
      <c r="S182" s="63"/>
      <c r="T182" s="63"/>
      <c r="U182" s="63"/>
      <c r="V182" s="61"/>
      <c r="W182" s="11"/>
      <c r="X182" s="11"/>
      <c r="Y182" s="11"/>
      <c r="Z182" s="11"/>
      <c r="AI182" s="14"/>
      <c r="AJ182" s="14"/>
      <c r="AK182" s="14"/>
      <c r="AL182" s="72"/>
      <c r="AM182" s="72"/>
    </row>
    <row r="183" spans="13:39" s="2" customFormat="1" ht="12.75">
      <c r="M183" s="3"/>
      <c r="N183" s="5"/>
      <c r="O183" s="5"/>
      <c r="P183" s="5"/>
      <c r="Q183" s="11"/>
      <c r="R183" s="63"/>
      <c r="S183" s="63"/>
      <c r="T183" s="63"/>
      <c r="U183" s="63"/>
      <c r="V183" s="61"/>
      <c r="W183" s="11"/>
      <c r="X183" s="11"/>
      <c r="Y183" s="11"/>
      <c r="Z183" s="11"/>
      <c r="AI183" s="14"/>
      <c r="AJ183" s="14"/>
      <c r="AK183" s="14"/>
      <c r="AL183" s="72"/>
      <c r="AM183" s="72"/>
    </row>
    <row r="184" spans="13:39" s="2" customFormat="1" ht="12.75">
      <c r="M184" s="3"/>
      <c r="N184" s="5"/>
      <c r="O184" s="5"/>
      <c r="P184" s="5"/>
      <c r="Q184" s="11"/>
      <c r="R184" s="63"/>
      <c r="S184" s="63"/>
      <c r="T184" s="63"/>
      <c r="U184" s="63"/>
      <c r="V184" s="61"/>
      <c r="W184" s="11"/>
      <c r="X184" s="11"/>
      <c r="Y184" s="11"/>
      <c r="Z184" s="11"/>
      <c r="AI184" s="14"/>
      <c r="AJ184" s="14"/>
      <c r="AK184" s="14"/>
      <c r="AL184" s="72"/>
      <c r="AM184" s="72"/>
    </row>
    <row r="185" spans="13:39" s="2" customFormat="1" ht="12.75">
      <c r="M185" s="3"/>
      <c r="N185" s="5"/>
      <c r="O185" s="5"/>
      <c r="P185" s="5"/>
      <c r="Q185" s="11"/>
      <c r="R185" s="63"/>
      <c r="S185" s="63"/>
      <c r="T185" s="63"/>
      <c r="U185" s="63"/>
      <c r="V185" s="61"/>
      <c r="W185" s="11"/>
      <c r="X185" s="11"/>
      <c r="Y185" s="11"/>
      <c r="Z185" s="11"/>
      <c r="AI185" s="14"/>
      <c r="AJ185" s="14"/>
      <c r="AK185" s="14"/>
      <c r="AL185" s="72"/>
      <c r="AM185" s="72"/>
    </row>
    <row r="186" spans="13:39" s="2" customFormat="1" ht="12.75">
      <c r="M186" s="3"/>
      <c r="N186" s="5"/>
      <c r="O186" s="5"/>
      <c r="P186" s="5"/>
      <c r="Q186" s="11"/>
      <c r="R186" s="63"/>
      <c r="S186" s="63"/>
      <c r="T186" s="63"/>
      <c r="U186" s="63"/>
      <c r="V186" s="61"/>
      <c r="W186" s="11"/>
      <c r="X186" s="11"/>
      <c r="Y186" s="11"/>
      <c r="Z186" s="11"/>
      <c r="AI186" s="14"/>
      <c r="AJ186" s="14"/>
      <c r="AK186" s="14"/>
      <c r="AL186" s="72"/>
      <c r="AM186" s="72"/>
    </row>
    <row r="187" spans="13:39" s="2" customFormat="1" ht="12.75">
      <c r="M187" s="3"/>
      <c r="N187" s="5"/>
      <c r="O187" s="5"/>
      <c r="P187" s="5"/>
      <c r="Q187" s="11"/>
      <c r="R187" s="63"/>
      <c r="S187" s="63"/>
      <c r="T187" s="63"/>
      <c r="U187" s="63"/>
      <c r="V187" s="61"/>
      <c r="W187" s="11"/>
      <c r="X187" s="11"/>
      <c r="Y187" s="11"/>
      <c r="Z187" s="11"/>
      <c r="AI187" s="14"/>
      <c r="AJ187" s="14"/>
      <c r="AK187" s="14"/>
      <c r="AL187" s="72"/>
      <c r="AM187" s="72"/>
    </row>
    <row r="188" spans="13:39" s="2" customFormat="1" ht="12.75">
      <c r="M188" s="3"/>
      <c r="N188" s="5"/>
      <c r="O188" s="5"/>
      <c r="P188" s="5"/>
      <c r="Q188" s="11"/>
      <c r="R188" s="63"/>
      <c r="S188" s="63"/>
      <c r="T188" s="63"/>
      <c r="U188" s="63"/>
      <c r="V188" s="61"/>
      <c r="W188" s="11"/>
      <c r="X188" s="11"/>
      <c r="Y188" s="11"/>
      <c r="Z188" s="11"/>
      <c r="AI188" s="14"/>
      <c r="AJ188" s="14"/>
      <c r="AK188" s="14"/>
      <c r="AL188" s="72"/>
      <c r="AM188" s="72"/>
    </row>
    <row r="189" spans="13:39" s="2" customFormat="1" ht="12.75">
      <c r="M189" s="3"/>
      <c r="N189" s="5"/>
      <c r="O189" s="5"/>
      <c r="P189" s="5"/>
      <c r="Q189" s="11"/>
      <c r="R189" s="63"/>
      <c r="S189" s="63"/>
      <c r="T189" s="63"/>
      <c r="U189" s="63"/>
      <c r="V189" s="61"/>
      <c r="W189" s="11"/>
      <c r="X189" s="11"/>
      <c r="Y189" s="11"/>
      <c r="Z189" s="11"/>
      <c r="AI189" s="14"/>
      <c r="AJ189" s="14"/>
      <c r="AK189" s="14"/>
      <c r="AL189" s="72"/>
      <c r="AM189" s="72"/>
    </row>
    <row r="190" spans="13:39" s="2" customFormat="1" ht="12.75">
      <c r="M190" s="3"/>
      <c r="N190" s="5"/>
      <c r="O190" s="5"/>
      <c r="P190" s="5"/>
      <c r="Q190" s="11"/>
      <c r="R190" s="63"/>
      <c r="S190" s="63"/>
      <c r="T190" s="63"/>
      <c r="U190" s="63"/>
      <c r="V190" s="61"/>
      <c r="W190" s="11"/>
      <c r="X190" s="11"/>
      <c r="Y190" s="11"/>
      <c r="Z190" s="11"/>
      <c r="AI190" s="14"/>
      <c r="AJ190" s="14"/>
      <c r="AK190" s="14"/>
      <c r="AL190" s="72"/>
      <c r="AM190" s="72"/>
    </row>
    <row r="191" spans="13:39" s="2" customFormat="1" ht="12.75">
      <c r="M191" s="3"/>
      <c r="N191" s="5"/>
      <c r="O191" s="5"/>
      <c r="P191" s="5"/>
      <c r="Q191" s="11"/>
      <c r="R191" s="63"/>
      <c r="S191" s="63"/>
      <c r="T191" s="63"/>
      <c r="U191" s="63"/>
      <c r="V191" s="61"/>
      <c r="W191" s="11"/>
      <c r="X191" s="11"/>
      <c r="Y191" s="11"/>
      <c r="Z191" s="11"/>
      <c r="AI191" s="14"/>
      <c r="AJ191" s="14"/>
      <c r="AK191" s="14"/>
      <c r="AL191" s="72"/>
      <c r="AM191" s="72"/>
    </row>
    <row r="192" spans="13:39" s="2" customFormat="1" ht="12.75">
      <c r="M192" s="3"/>
      <c r="N192" s="5"/>
      <c r="O192" s="5"/>
      <c r="P192" s="5"/>
      <c r="Q192" s="11"/>
      <c r="R192" s="63"/>
      <c r="S192" s="63"/>
      <c r="T192" s="63"/>
      <c r="U192" s="63"/>
      <c r="V192" s="61"/>
      <c r="W192" s="11"/>
      <c r="X192" s="11"/>
      <c r="Y192" s="11"/>
      <c r="Z192" s="11"/>
      <c r="AI192" s="14"/>
      <c r="AJ192" s="14"/>
      <c r="AK192" s="14"/>
      <c r="AL192" s="72"/>
      <c r="AM192" s="72"/>
    </row>
    <row r="193" spans="13:39" s="2" customFormat="1" ht="12.75">
      <c r="M193" s="3"/>
      <c r="N193" s="5"/>
      <c r="O193" s="5"/>
      <c r="P193" s="5"/>
      <c r="Q193" s="11"/>
      <c r="R193" s="63"/>
      <c r="S193" s="63"/>
      <c r="T193" s="63"/>
      <c r="U193" s="63"/>
      <c r="V193" s="61"/>
      <c r="W193" s="11"/>
      <c r="X193" s="11"/>
      <c r="Y193" s="11"/>
      <c r="Z193" s="11"/>
      <c r="AI193" s="14"/>
      <c r="AJ193" s="14"/>
      <c r="AK193" s="14"/>
      <c r="AL193" s="72"/>
      <c r="AM193" s="72"/>
    </row>
    <row r="194" spans="13:39" s="2" customFormat="1" ht="12.75">
      <c r="M194" s="3"/>
      <c r="N194" s="5"/>
      <c r="O194" s="5"/>
      <c r="P194" s="5"/>
      <c r="Q194" s="11"/>
      <c r="R194" s="63"/>
      <c r="S194" s="63"/>
      <c r="T194" s="63"/>
      <c r="U194" s="63"/>
      <c r="V194" s="61"/>
      <c r="W194" s="11"/>
      <c r="X194" s="11"/>
      <c r="Y194" s="11"/>
      <c r="Z194" s="11"/>
      <c r="AI194" s="14"/>
      <c r="AJ194" s="14"/>
      <c r="AK194" s="14"/>
      <c r="AL194" s="72"/>
      <c r="AM194" s="72"/>
    </row>
    <row r="195" spans="13:39" s="2" customFormat="1" ht="12.75">
      <c r="M195" s="3"/>
      <c r="N195" s="5"/>
      <c r="O195" s="5"/>
      <c r="P195" s="5"/>
      <c r="Q195" s="11"/>
      <c r="R195" s="63"/>
      <c r="S195" s="63"/>
      <c r="T195" s="63"/>
      <c r="U195" s="63"/>
      <c r="V195" s="61"/>
      <c r="W195" s="11"/>
      <c r="X195" s="11"/>
      <c r="Y195" s="11"/>
      <c r="Z195" s="11"/>
      <c r="AI195" s="14"/>
      <c r="AJ195" s="14"/>
      <c r="AK195" s="14"/>
      <c r="AL195" s="72"/>
      <c r="AM195" s="72"/>
    </row>
    <row r="196" spans="13:39" s="2" customFormat="1" ht="12.75">
      <c r="M196" s="3"/>
      <c r="N196" s="5"/>
      <c r="O196" s="5"/>
      <c r="P196" s="5"/>
      <c r="Q196" s="11"/>
      <c r="R196" s="63"/>
      <c r="S196" s="63"/>
      <c r="T196" s="63"/>
      <c r="U196" s="63"/>
      <c r="V196" s="61"/>
      <c r="W196" s="11"/>
      <c r="X196" s="11"/>
      <c r="Y196" s="11"/>
      <c r="Z196" s="11"/>
      <c r="AI196" s="14"/>
      <c r="AJ196" s="14"/>
      <c r="AK196" s="14"/>
      <c r="AL196" s="72"/>
      <c r="AM196" s="72"/>
    </row>
    <row r="197" spans="13:39" s="2" customFormat="1" ht="12.75">
      <c r="M197" s="3"/>
      <c r="N197" s="5"/>
      <c r="O197" s="5"/>
      <c r="P197" s="5"/>
      <c r="Q197" s="11"/>
      <c r="R197" s="63"/>
      <c r="S197" s="63"/>
      <c r="T197" s="63"/>
      <c r="U197" s="63"/>
      <c r="V197" s="61"/>
      <c r="W197" s="11"/>
      <c r="X197" s="11"/>
      <c r="Y197" s="11"/>
      <c r="Z197" s="11"/>
      <c r="AI197" s="14"/>
      <c r="AJ197" s="14"/>
      <c r="AK197" s="14"/>
      <c r="AL197" s="72"/>
      <c r="AM197" s="72"/>
    </row>
    <row r="198" spans="13:39" s="2" customFormat="1" ht="12.75">
      <c r="M198" s="3"/>
      <c r="N198" s="5"/>
      <c r="O198" s="5"/>
      <c r="P198" s="5"/>
      <c r="Q198" s="11"/>
      <c r="R198" s="63"/>
      <c r="S198" s="63"/>
      <c r="T198" s="63"/>
      <c r="U198" s="63"/>
      <c r="V198" s="61"/>
      <c r="W198" s="11"/>
      <c r="X198" s="11"/>
      <c r="Y198" s="11"/>
      <c r="Z198" s="11"/>
      <c r="AI198" s="14"/>
      <c r="AJ198" s="14"/>
      <c r="AK198" s="14"/>
      <c r="AL198" s="72"/>
      <c r="AM198" s="72"/>
    </row>
    <row r="199" spans="13:39" s="2" customFormat="1" ht="12.75">
      <c r="M199" s="3"/>
      <c r="N199" s="5"/>
      <c r="O199" s="5"/>
      <c r="P199" s="5"/>
      <c r="Q199" s="11"/>
      <c r="R199" s="63"/>
      <c r="S199" s="63"/>
      <c r="T199" s="63"/>
      <c r="U199" s="63"/>
      <c r="V199" s="61"/>
      <c r="W199" s="11"/>
      <c r="X199" s="11"/>
      <c r="Y199" s="11"/>
      <c r="Z199" s="11"/>
      <c r="AI199" s="14"/>
      <c r="AJ199" s="14"/>
      <c r="AK199" s="14"/>
      <c r="AL199" s="72"/>
      <c r="AM199" s="72"/>
    </row>
    <row r="200" spans="13:39" s="2" customFormat="1" ht="12.75">
      <c r="M200" s="3"/>
      <c r="N200" s="5"/>
      <c r="O200" s="5"/>
      <c r="P200" s="5"/>
      <c r="Q200" s="11"/>
      <c r="R200" s="63"/>
      <c r="S200" s="63"/>
      <c r="T200" s="63"/>
      <c r="U200" s="63"/>
      <c r="V200" s="61"/>
      <c r="W200" s="11"/>
      <c r="X200" s="11"/>
      <c r="Y200" s="11"/>
      <c r="Z200" s="11"/>
      <c r="AI200" s="14"/>
      <c r="AJ200" s="14"/>
      <c r="AK200" s="14"/>
      <c r="AL200" s="72"/>
      <c r="AM200" s="72"/>
    </row>
    <row r="201" spans="13:39" s="2" customFormat="1" ht="12.75">
      <c r="M201" s="3"/>
      <c r="N201" s="5"/>
      <c r="O201" s="5"/>
      <c r="P201" s="5"/>
      <c r="Q201" s="11"/>
      <c r="R201" s="63"/>
      <c r="S201" s="63"/>
      <c r="T201" s="63"/>
      <c r="U201" s="63"/>
      <c r="V201" s="61"/>
      <c r="W201" s="11"/>
      <c r="X201" s="11"/>
      <c r="Y201" s="11"/>
      <c r="Z201" s="11"/>
      <c r="AI201" s="14"/>
      <c r="AJ201" s="14"/>
      <c r="AK201" s="14"/>
      <c r="AL201" s="72"/>
      <c r="AM201" s="72"/>
    </row>
    <row r="202" spans="13:39" s="2" customFormat="1" ht="12.75">
      <c r="M202" s="3"/>
      <c r="N202" s="5"/>
      <c r="O202" s="5"/>
      <c r="P202" s="5"/>
      <c r="Q202" s="11"/>
      <c r="R202" s="63"/>
      <c r="S202" s="63"/>
      <c r="T202" s="63"/>
      <c r="U202" s="63"/>
      <c r="V202" s="61"/>
      <c r="W202" s="11"/>
      <c r="X202" s="11"/>
      <c r="Y202" s="11"/>
      <c r="Z202" s="11"/>
      <c r="AI202" s="14"/>
      <c r="AJ202" s="14"/>
      <c r="AK202" s="14"/>
      <c r="AL202" s="72"/>
      <c r="AM202" s="72"/>
    </row>
    <row r="203" spans="13:39" s="2" customFormat="1" ht="12.75">
      <c r="M203" s="3"/>
      <c r="N203" s="5"/>
      <c r="O203" s="5"/>
      <c r="P203" s="5"/>
      <c r="Q203" s="11"/>
      <c r="R203" s="63"/>
      <c r="S203" s="63"/>
      <c r="T203" s="63"/>
      <c r="U203" s="63"/>
      <c r="V203" s="61"/>
      <c r="W203" s="11"/>
      <c r="X203" s="11"/>
      <c r="Y203" s="11"/>
      <c r="Z203" s="11"/>
      <c r="AI203" s="14"/>
      <c r="AJ203" s="14"/>
      <c r="AK203" s="14"/>
      <c r="AL203" s="72"/>
      <c r="AM203" s="72"/>
    </row>
    <row r="204" spans="13:39" s="2" customFormat="1" ht="12.75">
      <c r="M204" s="3"/>
      <c r="N204" s="5"/>
      <c r="O204" s="5"/>
      <c r="P204" s="5"/>
      <c r="Q204" s="11"/>
      <c r="R204" s="63"/>
      <c r="S204" s="63"/>
      <c r="T204" s="63"/>
      <c r="U204" s="63"/>
      <c r="V204" s="61"/>
      <c r="W204" s="11"/>
      <c r="X204" s="11"/>
      <c r="Y204" s="11"/>
      <c r="Z204" s="11"/>
      <c r="AI204" s="14"/>
      <c r="AJ204" s="14"/>
      <c r="AK204" s="14"/>
      <c r="AL204" s="72"/>
      <c r="AM204" s="72"/>
    </row>
    <row r="205" spans="13:39" s="2" customFormat="1" ht="12.75">
      <c r="M205" s="3"/>
      <c r="N205" s="5"/>
      <c r="O205" s="5"/>
      <c r="P205" s="5"/>
      <c r="Q205" s="11"/>
      <c r="R205" s="63"/>
      <c r="S205" s="63"/>
      <c r="T205" s="63"/>
      <c r="U205" s="63"/>
      <c r="V205" s="61"/>
      <c r="W205" s="11"/>
      <c r="X205" s="11"/>
      <c r="Y205" s="11"/>
      <c r="Z205" s="11"/>
      <c r="AI205" s="14"/>
      <c r="AJ205" s="14"/>
      <c r="AK205" s="14"/>
      <c r="AL205" s="72"/>
      <c r="AM205" s="72"/>
    </row>
    <row r="206" spans="13:39" s="2" customFormat="1" ht="12.75">
      <c r="M206" s="3"/>
      <c r="N206" s="5"/>
      <c r="O206" s="5"/>
      <c r="P206" s="5"/>
      <c r="Q206" s="11"/>
      <c r="R206" s="63"/>
      <c r="S206" s="63"/>
      <c r="T206" s="63"/>
      <c r="U206" s="63"/>
      <c r="V206" s="61"/>
      <c r="W206" s="11"/>
      <c r="X206" s="11"/>
      <c r="Y206" s="11"/>
      <c r="Z206" s="11"/>
      <c r="AI206" s="14"/>
      <c r="AJ206" s="14"/>
      <c r="AK206" s="14"/>
      <c r="AL206" s="72"/>
      <c r="AM206" s="72"/>
    </row>
    <row r="207" spans="13:39" s="2" customFormat="1" ht="12.75">
      <c r="M207" s="3"/>
      <c r="N207" s="5"/>
      <c r="O207" s="5"/>
      <c r="P207" s="5"/>
      <c r="Q207" s="11"/>
      <c r="R207" s="63"/>
      <c r="S207" s="63"/>
      <c r="T207" s="63"/>
      <c r="U207" s="63"/>
      <c r="V207" s="61"/>
      <c r="W207" s="11"/>
      <c r="X207" s="11"/>
      <c r="Y207" s="11"/>
      <c r="Z207" s="11"/>
      <c r="AI207" s="14"/>
      <c r="AJ207" s="14"/>
      <c r="AK207" s="14"/>
      <c r="AL207" s="72"/>
      <c r="AM207" s="72"/>
    </row>
    <row r="208" spans="13:39" s="2" customFormat="1" ht="12.75">
      <c r="M208" s="3"/>
      <c r="N208" s="5"/>
      <c r="O208" s="5"/>
      <c r="P208" s="5"/>
      <c r="Q208" s="11"/>
      <c r="R208" s="63"/>
      <c r="S208" s="63"/>
      <c r="T208" s="63"/>
      <c r="U208" s="63"/>
      <c r="V208" s="61"/>
      <c r="W208" s="11"/>
      <c r="X208" s="11"/>
      <c r="Y208" s="11"/>
      <c r="Z208" s="11"/>
      <c r="AI208" s="14"/>
      <c r="AJ208" s="14"/>
      <c r="AK208" s="14"/>
      <c r="AL208" s="72"/>
      <c r="AM208" s="72"/>
    </row>
    <row r="209" spans="13:39" s="2" customFormat="1" ht="12.75">
      <c r="M209" s="3"/>
      <c r="N209" s="5"/>
      <c r="O209" s="5"/>
      <c r="P209" s="5"/>
      <c r="Q209" s="11"/>
      <c r="R209" s="63"/>
      <c r="S209" s="63"/>
      <c r="T209" s="63"/>
      <c r="U209" s="63"/>
      <c r="V209" s="61"/>
      <c r="W209" s="11"/>
      <c r="X209" s="11"/>
      <c r="Y209" s="11"/>
      <c r="Z209" s="11"/>
      <c r="AI209" s="14"/>
      <c r="AJ209" s="14"/>
      <c r="AK209" s="14"/>
      <c r="AL209" s="72"/>
      <c r="AM209" s="72"/>
    </row>
    <row r="210" spans="13:39" s="2" customFormat="1" ht="12.75">
      <c r="M210" s="3"/>
      <c r="N210" s="5"/>
      <c r="O210" s="5"/>
      <c r="P210" s="5"/>
      <c r="Q210" s="11"/>
      <c r="R210" s="63"/>
      <c r="S210" s="63"/>
      <c r="T210" s="63"/>
      <c r="U210" s="63"/>
      <c r="V210" s="61"/>
      <c r="W210" s="11"/>
      <c r="X210" s="11"/>
      <c r="Y210" s="11"/>
      <c r="Z210" s="11"/>
      <c r="AI210" s="14"/>
      <c r="AJ210" s="14"/>
      <c r="AK210" s="14"/>
      <c r="AL210" s="72"/>
      <c r="AM210" s="72"/>
    </row>
    <row r="211" spans="13:39" s="2" customFormat="1" ht="12.75">
      <c r="M211" s="3"/>
      <c r="N211" s="5"/>
      <c r="O211" s="5"/>
      <c r="P211" s="5"/>
      <c r="Q211" s="11"/>
      <c r="R211" s="63"/>
      <c r="S211" s="63"/>
      <c r="T211" s="63"/>
      <c r="U211" s="63"/>
      <c r="V211" s="61"/>
      <c r="W211" s="11"/>
      <c r="X211" s="11"/>
      <c r="Y211" s="11"/>
      <c r="Z211" s="11"/>
      <c r="AI211" s="14"/>
      <c r="AJ211" s="14"/>
      <c r="AK211" s="14"/>
      <c r="AL211" s="72"/>
      <c r="AM211" s="72"/>
    </row>
    <row r="212" spans="13:39" s="2" customFormat="1" ht="12.75">
      <c r="M212" s="3"/>
      <c r="N212" s="5"/>
      <c r="O212" s="5"/>
      <c r="P212" s="5"/>
      <c r="Q212" s="11"/>
      <c r="R212" s="63"/>
      <c r="S212" s="63"/>
      <c r="T212" s="63"/>
      <c r="U212" s="63"/>
      <c r="V212" s="61"/>
      <c r="W212" s="11"/>
      <c r="X212" s="11"/>
      <c r="Y212" s="11"/>
      <c r="Z212" s="11"/>
      <c r="AI212" s="14"/>
      <c r="AJ212" s="14"/>
      <c r="AK212" s="14"/>
      <c r="AL212" s="72"/>
      <c r="AM212" s="72"/>
    </row>
    <row r="213" spans="13:39" s="2" customFormat="1" ht="12.75">
      <c r="M213" s="3"/>
      <c r="N213" s="5"/>
      <c r="O213" s="5"/>
      <c r="P213" s="5"/>
      <c r="Q213" s="11"/>
      <c r="R213" s="63"/>
      <c r="S213" s="63"/>
      <c r="T213" s="63"/>
      <c r="U213" s="63"/>
      <c r="V213" s="61"/>
      <c r="W213" s="11"/>
      <c r="X213" s="11"/>
      <c r="Y213" s="11"/>
      <c r="Z213" s="11"/>
      <c r="AI213" s="14"/>
      <c r="AJ213" s="14"/>
      <c r="AK213" s="14"/>
      <c r="AL213" s="72"/>
      <c r="AM213" s="72"/>
    </row>
    <row r="214" spans="13:39" s="2" customFormat="1" ht="12.75">
      <c r="M214" s="3"/>
      <c r="N214" s="5"/>
      <c r="O214" s="5"/>
      <c r="P214" s="5"/>
      <c r="Q214" s="11"/>
      <c r="R214" s="63"/>
      <c r="S214" s="63"/>
      <c r="T214" s="63"/>
      <c r="U214" s="63"/>
      <c r="V214" s="61"/>
      <c r="W214" s="11"/>
      <c r="X214" s="11"/>
      <c r="Y214" s="11"/>
      <c r="Z214" s="11"/>
      <c r="AI214" s="14"/>
      <c r="AJ214" s="14"/>
      <c r="AK214" s="14"/>
      <c r="AL214" s="72"/>
      <c r="AM214" s="72"/>
    </row>
    <row r="215" spans="13:39" s="2" customFormat="1" ht="12.75">
      <c r="M215" s="3"/>
      <c r="N215" s="5"/>
      <c r="O215" s="5"/>
      <c r="P215" s="5"/>
      <c r="Q215" s="11"/>
      <c r="R215" s="63"/>
      <c r="S215" s="63"/>
      <c r="T215" s="63"/>
      <c r="U215" s="63"/>
      <c r="V215" s="61"/>
      <c r="W215" s="11"/>
      <c r="X215" s="11"/>
      <c r="Y215" s="11"/>
      <c r="Z215" s="11"/>
      <c r="AI215" s="14"/>
      <c r="AJ215" s="14"/>
      <c r="AK215" s="14"/>
      <c r="AL215" s="72"/>
      <c r="AM215" s="72"/>
    </row>
    <row r="216" spans="13:39" s="2" customFormat="1" ht="12.75">
      <c r="M216" s="3"/>
      <c r="N216" s="5"/>
      <c r="O216" s="5"/>
      <c r="P216" s="5"/>
      <c r="Q216" s="11"/>
      <c r="R216" s="63"/>
      <c r="S216" s="63"/>
      <c r="T216" s="63"/>
      <c r="U216" s="63"/>
      <c r="V216" s="61"/>
      <c r="W216" s="11"/>
      <c r="X216" s="11"/>
      <c r="Y216" s="11"/>
      <c r="Z216" s="11"/>
      <c r="AI216" s="14"/>
      <c r="AJ216" s="14"/>
      <c r="AK216" s="14"/>
      <c r="AL216" s="72"/>
      <c r="AM216" s="72"/>
    </row>
    <row r="217" spans="13:39" s="2" customFormat="1" ht="12.75">
      <c r="M217" s="3"/>
      <c r="N217" s="5"/>
      <c r="O217" s="5"/>
      <c r="P217" s="5"/>
      <c r="Q217" s="11"/>
      <c r="R217" s="63"/>
      <c r="S217" s="63"/>
      <c r="T217" s="63"/>
      <c r="U217" s="63"/>
      <c r="V217" s="61"/>
      <c r="W217" s="11"/>
      <c r="X217" s="11"/>
      <c r="Y217" s="11"/>
      <c r="Z217" s="11"/>
      <c r="AI217" s="14"/>
      <c r="AJ217" s="14"/>
      <c r="AK217" s="14"/>
      <c r="AL217" s="72"/>
      <c r="AM217" s="72"/>
    </row>
    <row r="218" spans="13:39" s="2" customFormat="1" ht="12.75">
      <c r="M218" s="3"/>
      <c r="N218" s="5"/>
      <c r="O218" s="5"/>
      <c r="P218" s="5"/>
      <c r="Q218" s="11"/>
      <c r="R218" s="63"/>
      <c r="S218" s="63"/>
      <c r="T218" s="63"/>
      <c r="U218" s="63"/>
      <c r="V218" s="61"/>
      <c r="W218" s="11"/>
      <c r="X218" s="11"/>
      <c r="Y218" s="11"/>
      <c r="Z218" s="11"/>
      <c r="AI218" s="14"/>
      <c r="AJ218" s="14"/>
      <c r="AK218" s="14"/>
      <c r="AL218" s="72"/>
      <c r="AM218" s="72"/>
    </row>
    <row r="219" spans="13:39" s="2" customFormat="1" ht="12.75">
      <c r="M219" s="3"/>
      <c r="N219" s="5"/>
      <c r="O219" s="5"/>
      <c r="P219" s="5"/>
      <c r="Q219" s="11"/>
      <c r="R219" s="63"/>
      <c r="S219" s="63"/>
      <c r="T219" s="63"/>
      <c r="U219" s="63"/>
      <c r="V219" s="61"/>
      <c r="W219" s="11"/>
      <c r="X219" s="11"/>
      <c r="Y219" s="11"/>
      <c r="Z219" s="11"/>
      <c r="AI219" s="14"/>
      <c r="AJ219" s="14"/>
      <c r="AK219" s="14"/>
      <c r="AL219" s="72"/>
      <c r="AM219" s="72"/>
    </row>
    <row r="220" spans="13:39" s="2" customFormat="1" ht="12.75">
      <c r="M220" s="3"/>
      <c r="N220" s="5"/>
      <c r="O220" s="5"/>
      <c r="P220" s="5"/>
      <c r="Q220" s="11"/>
      <c r="R220" s="63"/>
      <c r="S220" s="63"/>
      <c r="T220" s="63"/>
      <c r="U220" s="63"/>
      <c r="V220" s="61"/>
      <c r="W220" s="11"/>
      <c r="X220" s="11"/>
      <c r="Y220" s="11"/>
      <c r="Z220" s="11"/>
      <c r="AI220" s="14"/>
      <c r="AJ220" s="14"/>
      <c r="AK220" s="14"/>
      <c r="AL220" s="72"/>
      <c r="AM220" s="72"/>
    </row>
    <row r="221" spans="13:39" s="2" customFormat="1" ht="12.75">
      <c r="M221" s="3"/>
      <c r="N221" s="5"/>
      <c r="O221" s="5"/>
      <c r="P221" s="5"/>
      <c r="Q221" s="11"/>
      <c r="R221" s="63"/>
      <c r="S221" s="63"/>
      <c r="T221" s="63"/>
      <c r="U221" s="63"/>
      <c r="V221" s="61"/>
      <c r="W221" s="11"/>
      <c r="X221" s="11"/>
      <c r="Y221" s="11"/>
      <c r="Z221" s="11"/>
      <c r="AI221" s="14"/>
      <c r="AJ221" s="14"/>
      <c r="AK221" s="14"/>
      <c r="AL221" s="72"/>
      <c r="AM221" s="72"/>
    </row>
    <row r="222" spans="13:39" s="2" customFormat="1" ht="12.75">
      <c r="M222" s="3"/>
      <c r="N222" s="5"/>
      <c r="O222" s="5"/>
      <c r="P222" s="5"/>
      <c r="Q222" s="11"/>
      <c r="R222" s="63"/>
      <c r="S222" s="63"/>
      <c r="T222" s="63"/>
      <c r="U222" s="63"/>
      <c r="V222" s="61"/>
      <c r="W222" s="11"/>
      <c r="X222" s="11"/>
      <c r="Y222" s="11"/>
      <c r="Z222" s="11"/>
      <c r="AI222" s="14"/>
      <c r="AJ222" s="14"/>
      <c r="AK222" s="14"/>
      <c r="AL222" s="72"/>
      <c r="AM222" s="72"/>
    </row>
    <row r="223" spans="13:39" s="2" customFormat="1" ht="12.75">
      <c r="M223" s="3"/>
      <c r="N223" s="5"/>
      <c r="O223" s="5"/>
      <c r="P223" s="5"/>
      <c r="Q223" s="11"/>
      <c r="R223" s="63"/>
      <c r="S223" s="63"/>
      <c r="T223" s="63"/>
      <c r="U223" s="63"/>
      <c r="V223" s="61"/>
      <c r="W223" s="11"/>
      <c r="X223" s="11"/>
      <c r="Y223" s="11"/>
      <c r="Z223" s="11"/>
      <c r="AI223" s="14"/>
      <c r="AJ223" s="14"/>
      <c r="AK223" s="14"/>
      <c r="AL223" s="72"/>
      <c r="AM223" s="72"/>
    </row>
    <row r="224" spans="13:39" s="2" customFormat="1" ht="12.75">
      <c r="M224" s="3"/>
      <c r="N224" s="5"/>
      <c r="O224" s="5"/>
      <c r="P224" s="5"/>
      <c r="Q224" s="11"/>
      <c r="R224" s="63"/>
      <c r="S224" s="63"/>
      <c r="T224" s="63"/>
      <c r="U224" s="63"/>
      <c r="V224" s="61"/>
      <c r="W224" s="11"/>
      <c r="X224" s="11"/>
      <c r="Y224" s="11"/>
      <c r="Z224" s="11"/>
      <c r="AI224" s="14"/>
      <c r="AJ224" s="14"/>
      <c r="AK224" s="14"/>
      <c r="AL224" s="72"/>
      <c r="AM224" s="72"/>
    </row>
    <row r="225" spans="13:39" s="2" customFormat="1" ht="12.75">
      <c r="M225" s="3"/>
      <c r="N225" s="5"/>
      <c r="O225" s="5"/>
      <c r="P225" s="5"/>
      <c r="Q225" s="11"/>
      <c r="R225" s="63"/>
      <c r="S225" s="63"/>
      <c r="T225" s="63"/>
      <c r="U225" s="63"/>
      <c r="V225" s="61"/>
      <c r="W225" s="11"/>
      <c r="X225" s="11"/>
      <c r="Y225" s="11"/>
      <c r="Z225" s="11"/>
      <c r="AI225" s="14"/>
      <c r="AJ225" s="14"/>
      <c r="AK225" s="14"/>
      <c r="AL225" s="72"/>
      <c r="AM225" s="72"/>
    </row>
    <row r="226" spans="13:39" s="2" customFormat="1" ht="12.75">
      <c r="M226" s="3"/>
      <c r="N226" s="5"/>
      <c r="O226" s="5"/>
      <c r="P226" s="5"/>
      <c r="Q226" s="11"/>
      <c r="R226" s="63"/>
      <c r="S226" s="63"/>
      <c r="T226" s="63"/>
      <c r="U226" s="63"/>
      <c r="V226" s="61"/>
      <c r="W226" s="11"/>
      <c r="X226" s="11"/>
      <c r="Y226" s="11"/>
      <c r="Z226" s="11"/>
      <c r="AI226" s="14"/>
      <c r="AJ226" s="14"/>
      <c r="AK226" s="14"/>
      <c r="AL226" s="72"/>
      <c r="AM226" s="72"/>
    </row>
    <row r="227" spans="13:39" s="2" customFormat="1" ht="12.75">
      <c r="M227" s="3"/>
      <c r="N227" s="5"/>
      <c r="O227" s="5"/>
      <c r="P227" s="5"/>
      <c r="Q227" s="11"/>
      <c r="R227" s="63"/>
      <c r="S227" s="63"/>
      <c r="T227" s="63"/>
      <c r="U227" s="63"/>
      <c r="V227" s="61"/>
      <c r="W227" s="11"/>
      <c r="X227" s="11"/>
      <c r="Y227" s="11"/>
      <c r="Z227" s="11"/>
      <c r="AI227" s="14"/>
      <c r="AJ227" s="14"/>
      <c r="AK227" s="14"/>
      <c r="AL227" s="72"/>
      <c r="AM227" s="72"/>
    </row>
    <row r="228" spans="13:39" s="2" customFormat="1" ht="12.75">
      <c r="M228" s="3"/>
      <c r="N228" s="5"/>
      <c r="O228" s="5"/>
      <c r="P228" s="5"/>
      <c r="Q228" s="11"/>
      <c r="R228" s="63"/>
      <c r="S228" s="63"/>
      <c r="T228" s="63"/>
      <c r="U228" s="63"/>
      <c r="V228" s="61"/>
      <c r="W228" s="11"/>
      <c r="X228" s="11"/>
      <c r="Y228" s="11"/>
      <c r="Z228" s="11"/>
      <c r="AI228" s="14"/>
      <c r="AJ228" s="14"/>
      <c r="AK228" s="14"/>
      <c r="AL228" s="72"/>
      <c r="AM228" s="72"/>
    </row>
    <row r="229" spans="13:39" s="2" customFormat="1" ht="12.75">
      <c r="M229" s="3"/>
      <c r="N229" s="5"/>
      <c r="O229" s="5"/>
      <c r="P229" s="5"/>
      <c r="Q229" s="11"/>
      <c r="R229" s="63"/>
      <c r="S229" s="63"/>
      <c r="T229" s="63"/>
      <c r="U229" s="63"/>
      <c r="V229" s="61"/>
      <c r="W229" s="11"/>
      <c r="X229" s="11"/>
      <c r="Y229" s="11"/>
      <c r="Z229" s="11"/>
      <c r="AI229" s="14"/>
      <c r="AJ229" s="14"/>
      <c r="AK229" s="14"/>
      <c r="AL229" s="72"/>
      <c r="AM229" s="72"/>
    </row>
    <row r="230" spans="13:39" s="2" customFormat="1" ht="12.75">
      <c r="M230" s="3"/>
      <c r="N230" s="5"/>
      <c r="O230" s="5"/>
      <c r="P230" s="5"/>
      <c r="Q230" s="11"/>
      <c r="R230" s="63"/>
      <c r="S230" s="63"/>
      <c r="T230" s="63"/>
      <c r="U230" s="63"/>
      <c r="V230" s="61"/>
      <c r="W230" s="11"/>
      <c r="X230" s="11"/>
      <c r="Y230" s="11"/>
      <c r="Z230" s="11"/>
      <c r="AI230" s="14"/>
      <c r="AJ230" s="14"/>
      <c r="AK230" s="14"/>
      <c r="AL230" s="72"/>
      <c r="AM230" s="72"/>
    </row>
    <row r="231" spans="13:39" s="2" customFormat="1" ht="12.75">
      <c r="M231" s="3"/>
      <c r="N231" s="5"/>
      <c r="O231" s="5"/>
      <c r="P231" s="5"/>
      <c r="Q231" s="11"/>
      <c r="R231" s="63"/>
      <c r="S231" s="63"/>
      <c r="T231" s="63"/>
      <c r="U231" s="63"/>
      <c r="V231" s="61"/>
      <c r="W231" s="11"/>
      <c r="X231" s="11"/>
      <c r="Y231" s="11"/>
      <c r="Z231" s="11"/>
      <c r="AI231" s="14"/>
      <c r="AJ231" s="14"/>
      <c r="AK231" s="14"/>
      <c r="AL231" s="72"/>
      <c r="AM231" s="72"/>
    </row>
    <row r="232" spans="13:39" s="2" customFormat="1" ht="12.75">
      <c r="M232" s="3"/>
      <c r="N232" s="5"/>
      <c r="O232" s="5"/>
      <c r="P232" s="5"/>
      <c r="Q232" s="11"/>
      <c r="R232" s="63"/>
      <c r="S232" s="63"/>
      <c r="T232" s="63"/>
      <c r="U232" s="63"/>
      <c r="V232" s="61"/>
      <c r="W232" s="11"/>
      <c r="X232" s="11"/>
      <c r="Y232" s="11"/>
      <c r="Z232" s="11"/>
      <c r="AI232" s="14"/>
      <c r="AJ232" s="14"/>
      <c r="AK232" s="14"/>
      <c r="AL232" s="72"/>
      <c r="AM232" s="72"/>
    </row>
    <row r="233" spans="13:39" s="2" customFormat="1" ht="12.75">
      <c r="M233" s="3"/>
      <c r="N233" s="5"/>
      <c r="O233" s="5"/>
      <c r="P233" s="5"/>
      <c r="Q233" s="11"/>
      <c r="R233" s="63"/>
      <c r="S233" s="63"/>
      <c r="T233" s="63"/>
      <c r="U233" s="63"/>
      <c r="V233" s="61"/>
      <c r="W233" s="11"/>
      <c r="X233" s="11"/>
      <c r="Y233" s="11"/>
      <c r="Z233" s="11"/>
      <c r="AI233" s="14"/>
      <c r="AJ233" s="14"/>
      <c r="AK233" s="14"/>
      <c r="AL233" s="72"/>
      <c r="AM233" s="72"/>
    </row>
  </sheetData>
  <sheetProtection password="8659" sheet="1" selectLockedCells="1"/>
  <mergeCells count="97">
    <mergeCell ref="D3:F3"/>
    <mergeCell ref="G3:J3"/>
    <mergeCell ref="D17:E17"/>
    <mergeCell ref="D18:E18"/>
    <mergeCell ref="D16:E16"/>
    <mergeCell ref="E15:F15"/>
    <mergeCell ref="D4:G4"/>
    <mergeCell ref="H10:P11"/>
    <mergeCell ref="H12:P14"/>
    <mergeCell ref="N16:P16"/>
    <mergeCell ref="D47:E47"/>
    <mergeCell ref="D48:E48"/>
    <mergeCell ref="D46:E46"/>
    <mergeCell ref="D44:E44"/>
    <mergeCell ref="D53:E53"/>
    <mergeCell ref="D45:E45"/>
    <mergeCell ref="D19:E19"/>
    <mergeCell ref="D32:E32"/>
    <mergeCell ref="D41:E41"/>
    <mergeCell ref="N18:P18"/>
    <mergeCell ref="N29:P29"/>
    <mergeCell ref="N37:P37"/>
    <mergeCell ref="D33:E33"/>
    <mergeCell ref="D34:E34"/>
    <mergeCell ref="D36:E36"/>
    <mergeCell ref="N36:P36"/>
    <mergeCell ref="N17:P17"/>
    <mergeCell ref="N22:P22"/>
    <mergeCell ref="N24:P24"/>
    <mergeCell ref="N32:P32"/>
    <mergeCell ref="N34:P34"/>
    <mergeCell ref="D43:E43"/>
    <mergeCell ref="D40:E40"/>
    <mergeCell ref="D39:E39"/>
    <mergeCell ref="D42:E42"/>
    <mergeCell ref="D38:E38"/>
    <mergeCell ref="D56:E56"/>
    <mergeCell ref="D49:E49"/>
    <mergeCell ref="D50:E50"/>
    <mergeCell ref="D51:E51"/>
    <mergeCell ref="D52:E52"/>
    <mergeCell ref="D55:E55"/>
    <mergeCell ref="D54:E54"/>
    <mergeCell ref="N33:P33"/>
    <mergeCell ref="D20:E20"/>
    <mergeCell ref="D23:E23"/>
    <mergeCell ref="D27:E27"/>
    <mergeCell ref="D26:E26"/>
    <mergeCell ref="D24:E24"/>
    <mergeCell ref="N39:P39"/>
    <mergeCell ref="N35:P35"/>
    <mergeCell ref="D28:E28"/>
    <mergeCell ref="N31:P31"/>
    <mergeCell ref="D21:E21"/>
    <mergeCell ref="D22:E22"/>
    <mergeCell ref="D29:E29"/>
    <mergeCell ref="D25:E25"/>
    <mergeCell ref="D35:E35"/>
    <mergeCell ref="D37:E37"/>
    <mergeCell ref="N46:P46"/>
    <mergeCell ref="N19:P19"/>
    <mergeCell ref="N20:P20"/>
    <mergeCell ref="N30:P30"/>
    <mergeCell ref="N21:P21"/>
    <mergeCell ref="N23:P23"/>
    <mergeCell ref="N25:P25"/>
    <mergeCell ref="N26:P26"/>
    <mergeCell ref="N27:P27"/>
    <mergeCell ref="N28:P28"/>
    <mergeCell ref="N49:P49"/>
    <mergeCell ref="B15:C15"/>
    <mergeCell ref="N38:P38"/>
    <mergeCell ref="N55:P55"/>
    <mergeCell ref="N47:P47"/>
    <mergeCell ref="N41:P41"/>
    <mergeCell ref="N42:P42"/>
    <mergeCell ref="N43:P43"/>
    <mergeCell ref="D31:E31"/>
    <mergeCell ref="D30:E30"/>
    <mergeCell ref="N56:P56"/>
    <mergeCell ref="N51:P51"/>
    <mergeCell ref="N52:P52"/>
    <mergeCell ref="N53:P53"/>
    <mergeCell ref="N54:P54"/>
    <mergeCell ref="N40:P40"/>
    <mergeCell ref="N44:P44"/>
    <mergeCell ref="N45:P45"/>
    <mergeCell ref="N50:P50"/>
    <mergeCell ref="N48:P48"/>
    <mergeCell ref="D14:F14"/>
    <mergeCell ref="D7:F7"/>
    <mergeCell ref="B11:C11"/>
    <mergeCell ref="H4:P9"/>
    <mergeCell ref="D10:F10"/>
    <mergeCell ref="D11:F11"/>
    <mergeCell ref="D12:F12"/>
    <mergeCell ref="D13:F13"/>
  </mergeCells>
  <conditionalFormatting sqref="D4">
    <cfRule type="cellIs" priority="1" dxfId="55" operator="equal" stopIfTrue="1">
      <formula>"3 - 5 day"</formula>
    </cfRule>
  </conditionalFormatting>
  <dataValidations count="9">
    <dataValidation type="custom" allowBlank="1" showInputMessage="1" showErrorMessage="1" error="The sample must have a &quot;Client sample ID&quot;" sqref="F17:F56">
      <formula1>R17=0</formula1>
    </dataValidation>
    <dataValidation type="custom" allowBlank="1" showInputMessage="1" showErrorMessage="1" error="The sample must have a &quot;Client sample ID&quot;" sqref="D17:D56">
      <formula1>R17=0</formula1>
    </dataValidation>
    <dataValidation type="list" allowBlank="1" showDropDown="1" showInputMessage="1" showErrorMessage="1" error="Mark with &quot;x&quot;" sqref="H17:I56 L17:M56">
      <formula1>$U$2</formula1>
    </dataValidation>
    <dataValidation type="textLength" allowBlank="1" showInputMessage="1" showErrorMessage="1" error="Note that only 30 characters are allowed" sqref="C17:C56">
      <formula1>1</formula1>
      <formula2>30</formula2>
    </dataValidation>
    <dataValidation allowBlank="1" showInputMessage="1" prompt="Number of seeds or leaves or sample weight, e.g. &quot;3500&quot; or &quot;120 g&quot;." sqref="J17:J56"/>
    <dataValidation allowBlank="1" showInputMessage="1" showErrorMessage="1" error="Valid alternative are &quot;Brassica napus&quot; or &quot;Brassica juncea&quot;" sqref="G17:G56"/>
    <dataValidation type="list" allowBlank="1" showInputMessage="1" showErrorMessage="1" sqref="D8:E8">
      <formula1>$AD$2:$AD$6</formula1>
    </dataValidation>
    <dataValidation type="list" allowBlank="1" showInputMessage="1" showErrorMessage="1" sqref="D7:F7">
      <formula1>$AD$1:$AD$8</formula1>
    </dataValidation>
    <dataValidation type="list" allowBlank="1" showInputMessage="1" showErrorMessage="1" sqref="K17:K56">
      <formula1>INDIRECT($AC$2&amp;"Tests")</formula1>
    </dataValidation>
  </dataValidations>
  <hyperlinks>
    <hyperlink ref="D62" r:id="rId1" display="agritech.sweden@intertek.com"/>
    <hyperlink ref="N62" r:id="rId2" display="support@2020seedlabs.ca"/>
  </hyperlinks>
  <printOptions horizontalCentered="1"/>
  <pageMargins left="0.7" right="0.7" top="0.75" bottom="0.75" header="0.3" footer="0.3"/>
  <pageSetup fitToHeight="1" fitToWidth="1" horizontalDpi="600" verticalDpi="600" orientation="landscape" paperSize="9" scale="44" r:id="rId6"/>
  <drawing r:id="rId5"/>
  <legacyDrawing r:id="rId4"/>
</worksheet>
</file>

<file path=xl/worksheets/sheet4.xml><?xml version="1.0" encoding="utf-8"?>
<worksheet xmlns="http://schemas.openxmlformats.org/spreadsheetml/2006/main" xmlns:r="http://schemas.openxmlformats.org/officeDocument/2006/relationships">
  <sheetPr codeName="Blad6">
    <pageSetUpPr fitToPage="1"/>
  </sheetPr>
  <dimension ref="A1:AZ233"/>
  <sheetViews>
    <sheetView showRowColHeaders="0" zoomScale="80" zoomScaleNormal="80" zoomScalePageLayoutView="90" workbookViewId="0" topLeftCell="A1">
      <selection activeCell="C19" sqref="C19:D19"/>
    </sheetView>
  </sheetViews>
  <sheetFormatPr defaultColWidth="9.140625" defaultRowHeight="12.75"/>
  <cols>
    <col min="1" max="1" width="1.7109375" style="9" customWidth="1"/>
    <col min="2" max="2" width="4.28125" style="9" customWidth="1"/>
    <col min="3" max="3" width="7.7109375" style="9" customWidth="1"/>
    <col min="4" max="4" width="13.7109375" style="95" customWidth="1"/>
    <col min="5" max="6" width="5.57421875" style="9" customWidth="1"/>
    <col min="7" max="7" width="10.7109375" style="9" customWidth="1"/>
    <col min="8" max="8" width="14.8515625" style="9" customWidth="1"/>
    <col min="9" max="10" width="5.57421875" style="9" customWidth="1"/>
    <col min="11" max="11" width="10.7109375" style="9" customWidth="1"/>
    <col min="12" max="12" width="14.28125" style="9" customWidth="1"/>
    <col min="13" max="14" width="4.8515625" style="9" customWidth="1"/>
    <col min="15" max="15" width="10.7109375" style="9" customWidth="1"/>
    <col min="16" max="16" width="15.7109375" style="9" customWidth="1"/>
    <col min="17" max="18" width="5.57421875" style="9" customWidth="1"/>
    <col min="19" max="19" width="10.7109375" style="9" customWidth="1"/>
    <col min="20" max="20" width="14.8515625" style="9" customWidth="1"/>
    <col min="21" max="22" width="5.57421875" style="9" customWidth="1"/>
    <col min="23" max="23" width="10.7109375" style="9" customWidth="1"/>
    <col min="24" max="24" width="17.140625" style="9" customWidth="1"/>
    <col min="25" max="25" width="1.7109375" style="9" customWidth="1"/>
    <col min="26" max="26" width="5.8515625" style="42" hidden="1" customWidth="1"/>
    <col min="27" max="27" width="11.57421875" style="42" hidden="1" customWidth="1"/>
    <col min="28" max="28" width="15.140625" style="42" hidden="1" customWidth="1"/>
    <col min="29" max="29" width="10.57421875" style="42" hidden="1" customWidth="1"/>
    <col min="30" max="30" width="11.57421875" style="42" hidden="1" customWidth="1"/>
    <col min="31" max="31" width="15.140625" style="42" hidden="1" customWidth="1"/>
    <col min="32" max="32" width="11.57421875" style="42" hidden="1" customWidth="1"/>
    <col min="33" max="33" width="12.57421875" style="43" hidden="1" customWidth="1"/>
    <col min="34" max="34" width="15.140625" style="43" hidden="1" customWidth="1"/>
    <col min="35" max="35" width="11.57421875" style="43" hidden="1" customWidth="1"/>
    <col min="36" max="36" width="12.57421875" style="25" hidden="1" customWidth="1"/>
    <col min="37" max="37" width="15.140625" style="25" hidden="1" customWidth="1"/>
    <col min="38" max="52" width="9.140625" style="25" customWidth="1"/>
    <col min="53" max="16384" width="9.140625" style="9" customWidth="1"/>
  </cols>
  <sheetData>
    <row r="1" spans="1:31" ht="15">
      <c r="A1" s="195"/>
      <c r="B1" s="131" t="s">
        <v>61</v>
      </c>
      <c r="C1" s="195"/>
      <c r="D1" s="196"/>
      <c r="E1" s="195"/>
      <c r="F1" s="195" t="str">
        <f>CONCATENATE(Customer!E9,"; ",Customer!C13)</f>
        <v>; </v>
      </c>
      <c r="G1" s="195"/>
      <c r="H1" s="195"/>
      <c r="I1" s="195"/>
      <c r="J1" s="195"/>
      <c r="K1" s="195"/>
      <c r="L1" s="195"/>
      <c r="M1" s="195"/>
      <c r="N1" s="195"/>
      <c r="O1" s="195"/>
      <c r="P1" s="195"/>
      <c r="Q1" s="195"/>
      <c r="R1" s="195"/>
      <c r="S1" s="195"/>
      <c r="T1" s="195"/>
      <c r="U1" s="195"/>
      <c r="V1" s="195"/>
      <c r="W1" s="195"/>
      <c r="X1" s="195"/>
      <c r="Y1" s="195"/>
      <c r="Z1" s="33"/>
      <c r="AA1" s="33"/>
      <c r="AB1" s="33"/>
      <c r="AC1" s="33"/>
      <c r="AD1" s="33"/>
      <c r="AE1" s="33"/>
    </row>
    <row r="2" spans="1:52" s="27" customFormat="1" ht="24" customHeight="1">
      <c r="A2" s="197"/>
      <c r="B2" s="86" t="s">
        <v>118</v>
      </c>
      <c r="C2" s="198"/>
      <c r="D2" s="199"/>
      <c r="E2" s="200"/>
      <c r="F2" s="200"/>
      <c r="G2" s="198"/>
      <c r="H2" s="87" t="str">
        <f>Sample!B2</f>
        <v>GMO Testing</v>
      </c>
      <c r="I2" s="198"/>
      <c r="J2" s="198"/>
      <c r="K2" s="87">
        <f>Sample!E2</f>
      </c>
      <c r="L2" s="201"/>
      <c r="M2" s="202">
        <f>Sample!G2</f>
      </c>
      <c r="N2" s="201"/>
      <c r="O2" s="203"/>
      <c r="P2" s="203"/>
      <c r="Q2" s="203"/>
      <c r="R2" s="203"/>
      <c r="S2" s="203"/>
      <c r="T2" s="203"/>
      <c r="U2" s="203"/>
      <c r="V2" s="203"/>
      <c r="W2" s="197"/>
      <c r="X2" s="197"/>
      <c r="Y2" s="197"/>
      <c r="Z2" s="25"/>
      <c r="AA2" s="34" t="s">
        <v>28</v>
      </c>
      <c r="AB2" s="33"/>
      <c r="AC2" s="33"/>
      <c r="AD2" s="33"/>
      <c r="AE2" s="33"/>
      <c r="AF2" s="42"/>
      <c r="AG2" s="44"/>
      <c r="AH2" s="43"/>
      <c r="AI2" s="43"/>
      <c r="AJ2" s="25"/>
      <c r="AK2" s="25"/>
      <c r="AL2" s="25"/>
      <c r="AM2" s="25"/>
      <c r="AN2" s="25"/>
      <c r="AO2" s="25"/>
      <c r="AP2" s="25"/>
      <c r="AQ2" s="25"/>
      <c r="AR2" s="25"/>
      <c r="AS2" s="25"/>
      <c r="AT2" s="25"/>
      <c r="AU2" s="25"/>
      <c r="AV2" s="25"/>
      <c r="AW2" s="25"/>
      <c r="AX2" s="25"/>
      <c r="AY2" s="25"/>
      <c r="AZ2" s="25"/>
    </row>
    <row r="3" spans="1:52" s="27" customFormat="1" ht="15" customHeight="1">
      <c r="A3" s="197"/>
      <c r="B3" s="132"/>
      <c r="C3" s="132"/>
      <c r="D3" s="133"/>
      <c r="E3" s="134"/>
      <c r="F3" s="134"/>
      <c r="G3" s="197"/>
      <c r="H3" s="197"/>
      <c r="I3" s="197"/>
      <c r="J3" s="197"/>
      <c r="K3" s="204"/>
      <c r="L3" s="205"/>
      <c r="M3" s="205"/>
      <c r="N3" s="204"/>
      <c r="O3" s="205"/>
      <c r="P3" s="204"/>
      <c r="Q3" s="204"/>
      <c r="R3" s="204"/>
      <c r="S3" s="204"/>
      <c r="T3" s="204"/>
      <c r="U3" s="204"/>
      <c r="V3" s="203"/>
      <c r="W3" s="197"/>
      <c r="X3" s="197"/>
      <c r="Y3" s="197"/>
      <c r="Z3" s="25"/>
      <c r="AA3" s="34" t="s">
        <v>29</v>
      </c>
      <c r="AB3" s="33"/>
      <c r="AC3" s="33"/>
      <c r="AD3" s="33"/>
      <c r="AE3" s="33"/>
      <c r="AF3" s="42"/>
      <c r="AG3" s="44"/>
      <c r="AH3" s="43"/>
      <c r="AI3" s="43"/>
      <c r="AJ3" s="25"/>
      <c r="AK3" s="25"/>
      <c r="AL3" s="25"/>
      <c r="AM3" s="25"/>
      <c r="AN3" s="25"/>
      <c r="AO3" s="25"/>
      <c r="AP3" s="25"/>
      <c r="AQ3" s="25"/>
      <c r="AR3" s="25"/>
      <c r="AS3" s="25"/>
      <c r="AT3" s="25"/>
      <c r="AU3" s="25"/>
      <c r="AV3" s="25"/>
      <c r="AW3" s="25"/>
      <c r="AX3" s="25"/>
      <c r="AY3" s="25"/>
      <c r="AZ3" s="25"/>
    </row>
    <row r="4" spans="1:52" s="27" customFormat="1" ht="15" customHeight="1">
      <c r="A4" s="197"/>
      <c r="B4" s="135" t="s">
        <v>19</v>
      </c>
      <c r="C4" s="136"/>
      <c r="D4" s="375">
        <f>Sample!D5</f>
        <v>0</v>
      </c>
      <c r="E4" s="375"/>
      <c r="F4" s="375"/>
      <c r="G4" s="382"/>
      <c r="H4" s="382"/>
      <c r="I4" s="382"/>
      <c r="J4" s="382"/>
      <c r="K4" s="382"/>
      <c r="L4" s="382"/>
      <c r="M4" s="382"/>
      <c r="N4" s="382"/>
      <c r="O4" s="382"/>
      <c r="P4" s="382"/>
      <c r="Q4" s="382"/>
      <c r="R4" s="382"/>
      <c r="S4" s="382"/>
      <c r="T4" s="382"/>
      <c r="U4" s="382"/>
      <c r="V4" s="382"/>
      <c r="W4" s="382"/>
      <c r="X4" s="382"/>
      <c r="Y4" s="197"/>
      <c r="Z4" s="33"/>
      <c r="AA4" s="33"/>
      <c r="AB4" s="33"/>
      <c r="AC4" s="41"/>
      <c r="AD4" s="41"/>
      <c r="AE4" s="33"/>
      <c r="AF4" s="42"/>
      <c r="AG4" s="44"/>
      <c r="AH4" s="43"/>
      <c r="AI4" s="43"/>
      <c r="AJ4" s="25"/>
      <c r="AK4" s="25"/>
      <c r="AL4" s="25"/>
      <c r="AM4" s="25"/>
      <c r="AN4" s="25"/>
      <c r="AO4" s="25"/>
      <c r="AP4" s="25"/>
      <c r="AQ4" s="25"/>
      <c r="AR4" s="25"/>
      <c r="AS4" s="25"/>
      <c r="AT4" s="25"/>
      <c r="AU4" s="25"/>
      <c r="AV4" s="25"/>
      <c r="AW4" s="25"/>
      <c r="AX4" s="25"/>
      <c r="AY4" s="25"/>
      <c r="AZ4" s="25"/>
    </row>
    <row r="5" spans="1:52" s="27" customFormat="1" ht="15" customHeight="1">
      <c r="A5" s="197"/>
      <c r="B5" s="135" t="s">
        <v>20</v>
      </c>
      <c r="C5" s="136"/>
      <c r="D5" s="376"/>
      <c r="E5" s="376"/>
      <c r="F5" s="376"/>
      <c r="G5" s="382"/>
      <c r="H5" s="382"/>
      <c r="I5" s="382"/>
      <c r="J5" s="382"/>
      <c r="K5" s="382"/>
      <c r="L5" s="382"/>
      <c r="M5" s="382"/>
      <c r="N5" s="382"/>
      <c r="O5" s="382"/>
      <c r="P5" s="382"/>
      <c r="Q5" s="382"/>
      <c r="R5" s="382"/>
      <c r="S5" s="382"/>
      <c r="T5" s="382"/>
      <c r="U5" s="382"/>
      <c r="V5" s="382"/>
      <c r="W5" s="382"/>
      <c r="X5" s="382"/>
      <c r="Y5" s="197"/>
      <c r="Z5" s="33"/>
      <c r="AA5" s="33"/>
      <c r="AB5" s="33"/>
      <c r="AC5" s="33"/>
      <c r="AD5" s="33"/>
      <c r="AE5" s="33"/>
      <c r="AF5" s="42"/>
      <c r="AG5" s="44"/>
      <c r="AH5" s="43"/>
      <c r="AI5" s="43"/>
      <c r="AJ5" s="25"/>
      <c r="AK5" s="25"/>
      <c r="AL5" s="25"/>
      <c r="AM5" s="25"/>
      <c r="AN5" s="25"/>
      <c r="AO5" s="25"/>
      <c r="AP5" s="25"/>
      <c r="AQ5" s="25"/>
      <c r="AR5" s="25"/>
      <c r="AS5" s="25"/>
      <c r="AT5" s="25"/>
      <c r="AU5" s="25"/>
      <c r="AV5" s="25"/>
      <c r="AW5" s="25"/>
      <c r="AX5" s="25"/>
      <c r="AY5" s="25"/>
      <c r="AZ5" s="25"/>
    </row>
    <row r="6" spans="1:52" s="27" customFormat="1" ht="15" customHeight="1">
      <c r="A6" s="197"/>
      <c r="B6" s="108" t="s">
        <v>21</v>
      </c>
      <c r="C6" s="137"/>
      <c r="D6" s="375">
        <f>Customer!E8</f>
        <v>0</v>
      </c>
      <c r="E6" s="375"/>
      <c r="F6" s="375"/>
      <c r="G6" s="382"/>
      <c r="H6" s="382"/>
      <c r="I6" s="382"/>
      <c r="J6" s="382"/>
      <c r="K6" s="382"/>
      <c r="L6" s="382"/>
      <c r="M6" s="382"/>
      <c r="N6" s="382"/>
      <c r="O6" s="382"/>
      <c r="P6" s="382"/>
      <c r="Q6" s="382"/>
      <c r="R6" s="382"/>
      <c r="S6" s="382"/>
      <c r="T6" s="382"/>
      <c r="U6" s="382"/>
      <c r="V6" s="382"/>
      <c r="W6" s="382"/>
      <c r="X6" s="382"/>
      <c r="Y6" s="197"/>
      <c r="Z6" s="33"/>
      <c r="AA6" s="33"/>
      <c r="AB6" s="33"/>
      <c r="AC6" s="33"/>
      <c r="AD6" s="33"/>
      <c r="AE6" s="33"/>
      <c r="AF6" s="42"/>
      <c r="AG6" s="44"/>
      <c r="AH6" s="43"/>
      <c r="AI6" s="43"/>
      <c r="AJ6" s="25"/>
      <c r="AK6" s="25"/>
      <c r="AL6" s="25"/>
      <c r="AM6" s="25"/>
      <c r="AN6" s="25"/>
      <c r="AO6" s="25"/>
      <c r="AP6" s="25"/>
      <c r="AQ6" s="25"/>
      <c r="AR6" s="25"/>
      <c r="AS6" s="25"/>
      <c r="AT6" s="25"/>
      <c r="AU6" s="25"/>
      <c r="AV6" s="25"/>
      <c r="AW6" s="25"/>
      <c r="AX6" s="25"/>
      <c r="AY6" s="25"/>
      <c r="AZ6" s="25"/>
    </row>
    <row r="7" spans="1:52" s="27" customFormat="1" ht="15" customHeight="1">
      <c r="A7" s="197"/>
      <c r="B7" s="138" t="s">
        <v>87</v>
      </c>
      <c r="C7" s="139"/>
      <c r="D7" s="364" t="str">
        <f>Customer!E12</f>
        <v> </v>
      </c>
      <c r="E7" s="364"/>
      <c r="F7" s="364"/>
      <c r="G7" s="383"/>
      <c r="H7" s="383"/>
      <c r="I7" s="383"/>
      <c r="J7" s="383"/>
      <c r="K7" s="383"/>
      <c r="L7" s="383"/>
      <c r="M7" s="383"/>
      <c r="N7" s="383"/>
      <c r="O7" s="383"/>
      <c r="P7" s="383"/>
      <c r="Q7" s="383"/>
      <c r="R7" s="383"/>
      <c r="S7" s="383"/>
      <c r="T7" s="383"/>
      <c r="U7" s="383"/>
      <c r="V7" s="383"/>
      <c r="W7" s="383"/>
      <c r="X7" s="383"/>
      <c r="Y7" s="197"/>
      <c r="Z7" s="33"/>
      <c r="AA7" s="33"/>
      <c r="AB7" s="33"/>
      <c r="AC7" s="33"/>
      <c r="AD7" s="33"/>
      <c r="AE7" s="33"/>
      <c r="AF7" s="42"/>
      <c r="AG7" s="44"/>
      <c r="AH7" s="43"/>
      <c r="AI7" s="43"/>
      <c r="AJ7" s="25"/>
      <c r="AK7" s="25"/>
      <c r="AL7" s="25"/>
      <c r="AM7" s="25"/>
      <c r="AN7" s="25"/>
      <c r="AO7" s="25"/>
      <c r="AP7" s="25"/>
      <c r="AQ7" s="25"/>
      <c r="AR7" s="25"/>
      <c r="AS7" s="25"/>
      <c r="AT7" s="25"/>
      <c r="AU7" s="25"/>
      <c r="AV7" s="25"/>
      <c r="AW7" s="25"/>
      <c r="AX7" s="25"/>
      <c r="AY7" s="25"/>
      <c r="AZ7" s="25"/>
    </row>
    <row r="8" spans="1:52" s="27" customFormat="1" ht="15" customHeight="1" thickBot="1">
      <c r="A8" s="197"/>
      <c r="B8" s="138"/>
      <c r="C8" s="139"/>
      <c r="D8" s="271"/>
      <c r="E8" s="271"/>
      <c r="F8" s="271"/>
      <c r="G8" s="272"/>
      <c r="H8" s="272"/>
      <c r="I8" s="272"/>
      <c r="J8" s="272"/>
      <c r="K8" s="272"/>
      <c r="L8" s="272"/>
      <c r="M8" s="272"/>
      <c r="N8" s="272"/>
      <c r="O8" s="272"/>
      <c r="P8" s="272"/>
      <c r="Q8" s="272"/>
      <c r="R8" s="272"/>
      <c r="S8" s="272"/>
      <c r="T8" s="272"/>
      <c r="U8" s="272"/>
      <c r="V8" s="272"/>
      <c r="W8" s="272"/>
      <c r="X8" s="272"/>
      <c r="Y8" s="197"/>
      <c r="Z8" s="33"/>
      <c r="AA8" s="33"/>
      <c r="AB8" s="33"/>
      <c r="AC8" s="33"/>
      <c r="AD8" s="33"/>
      <c r="AE8" s="33"/>
      <c r="AF8" s="42"/>
      <c r="AG8" s="44"/>
      <c r="AH8" s="43"/>
      <c r="AI8" s="43"/>
      <c r="AJ8" s="25"/>
      <c r="AK8" s="25"/>
      <c r="AL8" s="25"/>
      <c r="AM8" s="25"/>
      <c r="AN8" s="25"/>
      <c r="AO8" s="25"/>
      <c r="AP8" s="25"/>
      <c r="AQ8" s="25"/>
      <c r="AR8" s="25"/>
      <c r="AS8" s="25"/>
      <c r="AT8" s="25"/>
      <c r="AU8" s="25"/>
      <c r="AV8" s="25"/>
      <c r="AW8" s="25"/>
      <c r="AX8" s="25"/>
      <c r="AY8" s="25"/>
      <c r="AZ8" s="25"/>
    </row>
    <row r="9" spans="1:33" ht="15" customHeight="1">
      <c r="A9" s="197"/>
      <c r="B9" s="384"/>
      <c r="C9" s="369" t="str">
        <f>Sample!C16</f>
        <v>Client sample ID</v>
      </c>
      <c r="D9" s="370"/>
      <c r="E9" s="379" t="str">
        <f>IF(Sample!AM7=FALSE,"-",Sample!D10)</f>
        <v>-</v>
      </c>
      <c r="F9" s="380"/>
      <c r="G9" s="380"/>
      <c r="H9" s="381"/>
      <c r="I9" s="379" t="str">
        <f>IF(Sample!AM8=FALSE,"-",Sample!D11)</f>
        <v>-</v>
      </c>
      <c r="J9" s="380"/>
      <c r="K9" s="380"/>
      <c r="L9" s="381"/>
      <c r="M9" s="379" t="str">
        <f>IF(Sample!AM9=FALSE,"-",Sample!D12)</f>
        <v>-</v>
      </c>
      <c r="N9" s="380"/>
      <c r="O9" s="380"/>
      <c r="P9" s="381"/>
      <c r="Q9" s="379" t="str">
        <f>IF(Sample!AM10=FALSE,"-",Sample!D13)</f>
        <v>-</v>
      </c>
      <c r="R9" s="380"/>
      <c r="S9" s="380"/>
      <c r="T9" s="381"/>
      <c r="U9" s="379" t="str">
        <f>IF(Sample!AM11=FALSE,"-",Sample!D14)</f>
        <v>-</v>
      </c>
      <c r="V9" s="380"/>
      <c r="W9" s="380"/>
      <c r="X9" s="381"/>
      <c r="Y9" s="197"/>
      <c r="Z9" s="33"/>
      <c r="AA9" s="33"/>
      <c r="AB9" s="33"/>
      <c r="AC9" s="33"/>
      <c r="AD9" s="45"/>
      <c r="AE9" s="33"/>
      <c r="AG9" s="44"/>
    </row>
    <row r="10" spans="1:52" s="10" customFormat="1" ht="12.75" customHeight="1">
      <c r="A10" s="206"/>
      <c r="B10" s="385"/>
      <c r="C10" s="371"/>
      <c r="D10" s="372"/>
      <c r="E10" s="371" t="s">
        <v>63</v>
      </c>
      <c r="F10" s="377"/>
      <c r="G10" s="377" t="s">
        <v>158</v>
      </c>
      <c r="H10" s="372" t="s">
        <v>64</v>
      </c>
      <c r="I10" s="371" t="s">
        <v>63</v>
      </c>
      <c r="J10" s="377"/>
      <c r="K10" s="377" t="s">
        <v>158</v>
      </c>
      <c r="L10" s="372" t="s">
        <v>64</v>
      </c>
      <c r="M10" s="371" t="s">
        <v>63</v>
      </c>
      <c r="N10" s="377"/>
      <c r="O10" s="377" t="s">
        <v>158</v>
      </c>
      <c r="P10" s="372" t="s">
        <v>64</v>
      </c>
      <c r="Q10" s="371" t="s">
        <v>63</v>
      </c>
      <c r="R10" s="377"/>
      <c r="S10" s="377" t="s">
        <v>158</v>
      </c>
      <c r="T10" s="372" t="s">
        <v>64</v>
      </c>
      <c r="U10" s="371" t="s">
        <v>63</v>
      </c>
      <c r="V10" s="377"/>
      <c r="W10" s="377" t="s">
        <v>158</v>
      </c>
      <c r="X10" s="372" t="s">
        <v>64</v>
      </c>
      <c r="Y10" s="206"/>
      <c r="Z10" s="41"/>
      <c r="AA10" s="41"/>
      <c r="AB10" s="41"/>
      <c r="AC10" s="33"/>
      <c r="AD10" s="33"/>
      <c r="AE10" s="33"/>
      <c r="AF10" s="46"/>
      <c r="AG10" s="47"/>
      <c r="AH10" s="46"/>
      <c r="AI10" s="46"/>
      <c r="AJ10" s="28"/>
      <c r="AK10" s="28"/>
      <c r="AL10" s="28"/>
      <c r="AM10" s="28"/>
      <c r="AN10" s="28"/>
      <c r="AO10" s="28"/>
      <c r="AP10" s="28"/>
      <c r="AQ10" s="28"/>
      <c r="AR10" s="28"/>
      <c r="AS10" s="28"/>
      <c r="AT10" s="28"/>
      <c r="AU10" s="28"/>
      <c r="AV10" s="28"/>
      <c r="AW10" s="28"/>
      <c r="AX10" s="28"/>
      <c r="AY10" s="28"/>
      <c r="AZ10" s="28"/>
    </row>
    <row r="11" spans="1:52" s="10" customFormat="1" ht="12.75" customHeight="1">
      <c r="A11" s="206"/>
      <c r="B11" s="385"/>
      <c r="C11" s="371"/>
      <c r="D11" s="372"/>
      <c r="E11" s="371"/>
      <c r="F11" s="377"/>
      <c r="G11" s="377"/>
      <c r="H11" s="372"/>
      <c r="I11" s="371"/>
      <c r="J11" s="377"/>
      <c r="K11" s="377"/>
      <c r="L11" s="372"/>
      <c r="M11" s="371"/>
      <c r="N11" s="377"/>
      <c r="O11" s="377"/>
      <c r="P11" s="372"/>
      <c r="Q11" s="371"/>
      <c r="R11" s="377"/>
      <c r="S11" s="377"/>
      <c r="T11" s="372"/>
      <c r="U11" s="371"/>
      <c r="V11" s="377"/>
      <c r="W11" s="377"/>
      <c r="X11" s="372"/>
      <c r="Y11" s="206"/>
      <c r="Z11" s="41"/>
      <c r="AA11" s="41"/>
      <c r="AB11" s="41"/>
      <c r="AC11" s="33"/>
      <c r="AD11" s="33"/>
      <c r="AE11" s="41"/>
      <c r="AF11" s="46"/>
      <c r="AG11" s="47"/>
      <c r="AH11" s="46"/>
      <c r="AI11" s="46"/>
      <c r="AJ11" s="28"/>
      <c r="AK11" s="28"/>
      <c r="AL11" s="28"/>
      <c r="AM11" s="28"/>
      <c r="AN11" s="28"/>
      <c r="AO11" s="28"/>
      <c r="AP11" s="28"/>
      <c r="AQ11" s="28"/>
      <c r="AR11" s="28"/>
      <c r="AS11" s="28"/>
      <c r="AT11" s="28"/>
      <c r="AU11" s="28"/>
      <c r="AV11" s="28"/>
      <c r="AW11" s="28"/>
      <c r="AX11" s="28"/>
      <c r="AY11" s="28"/>
      <c r="AZ11" s="28"/>
    </row>
    <row r="12" spans="1:52" s="10" customFormat="1" ht="12.75" customHeight="1" thickBot="1">
      <c r="A12" s="206"/>
      <c r="B12" s="386"/>
      <c r="C12" s="373"/>
      <c r="D12" s="374"/>
      <c r="E12" s="93" t="s">
        <v>65</v>
      </c>
      <c r="F12" s="93" t="s">
        <v>66</v>
      </c>
      <c r="G12" s="378"/>
      <c r="H12" s="374"/>
      <c r="I12" s="92" t="s">
        <v>65</v>
      </c>
      <c r="J12" s="93" t="s">
        <v>66</v>
      </c>
      <c r="K12" s="378"/>
      <c r="L12" s="374"/>
      <c r="M12" s="92" t="s">
        <v>65</v>
      </c>
      <c r="N12" s="93" t="s">
        <v>66</v>
      </c>
      <c r="O12" s="378"/>
      <c r="P12" s="374"/>
      <c r="Q12" s="92" t="s">
        <v>65</v>
      </c>
      <c r="R12" s="93" t="s">
        <v>66</v>
      </c>
      <c r="S12" s="378"/>
      <c r="T12" s="374"/>
      <c r="U12" s="92" t="s">
        <v>65</v>
      </c>
      <c r="V12" s="93" t="s">
        <v>66</v>
      </c>
      <c r="W12" s="378"/>
      <c r="X12" s="374"/>
      <c r="Y12" s="206"/>
      <c r="Z12" s="41"/>
      <c r="AA12" s="41"/>
      <c r="AB12" s="41"/>
      <c r="AC12" s="41"/>
      <c r="AD12" s="41"/>
      <c r="AE12" s="41"/>
      <c r="AF12" s="46"/>
      <c r="AG12" s="47"/>
      <c r="AH12" s="46"/>
      <c r="AI12" s="46"/>
      <c r="AJ12" s="28"/>
      <c r="AK12" s="28"/>
      <c r="AL12" s="28"/>
      <c r="AM12" s="28"/>
      <c r="AN12" s="28"/>
      <c r="AO12" s="28"/>
      <c r="AP12" s="28"/>
      <c r="AQ12" s="28"/>
      <c r="AR12" s="28"/>
      <c r="AS12" s="28"/>
      <c r="AT12" s="28"/>
      <c r="AU12" s="28"/>
      <c r="AV12" s="28"/>
      <c r="AW12" s="28"/>
      <c r="AX12" s="28"/>
      <c r="AY12" s="28"/>
      <c r="AZ12" s="28"/>
    </row>
    <row r="13" spans="1:52" s="26" customFormat="1" ht="15.75" customHeight="1" hidden="1">
      <c r="A13" s="206"/>
      <c r="B13" s="207"/>
      <c r="C13" s="208"/>
      <c r="D13" s="209"/>
      <c r="E13" s="210"/>
      <c r="F13" s="210"/>
      <c r="G13" s="211"/>
      <c r="H13" s="212"/>
      <c r="I13" s="213"/>
      <c r="J13" s="210"/>
      <c r="K13" s="211"/>
      <c r="L13" s="212"/>
      <c r="M13" s="210"/>
      <c r="N13" s="210"/>
      <c r="O13" s="211"/>
      <c r="P13" s="212"/>
      <c r="Q13" s="213"/>
      <c r="R13" s="210"/>
      <c r="S13" s="211"/>
      <c r="T13" s="212"/>
      <c r="U13" s="213"/>
      <c r="V13" s="210"/>
      <c r="W13" s="211"/>
      <c r="X13" s="212"/>
      <c r="Y13" s="206"/>
      <c r="Z13" s="41"/>
      <c r="AA13" s="41"/>
      <c r="AB13" s="41"/>
      <c r="AC13" s="41"/>
      <c r="AD13" s="41"/>
      <c r="AE13" s="41"/>
      <c r="AF13" s="46"/>
      <c r="AG13" s="47"/>
      <c r="AH13" s="46"/>
      <c r="AI13" s="46"/>
      <c r="AJ13" s="28"/>
      <c r="AK13" s="28"/>
      <c r="AL13" s="28"/>
      <c r="AM13" s="28"/>
      <c r="AN13" s="28"/>
      <c r="AO13" s="28"/>
      <c r="AP13" s="28"/>
      <c r="AQ13" s="28"/>
      <c r="AR13" s="28"/>
      <c r="AS13" s="28"/>
      <c r="AT13" s="28"/>
      <c r="AU13" s="28"/>
      <c r="AV13" s="28"/>
      <c r="AW13" s="28"/>
      <c r="AX13" s="28"/>
      <c r="AY13" s="28"/>
      <c r="AZ13" s="28"/>
    </row>
    <row r="14" spans="1:37" ht="15.75" customHeight="1">
      <c r="A14" s="197"/>
      <c r="B14" s="88">
        <v>1</v>
      </c>
      <c r="C14" s="365" t="str">
        <f>IF((Sample!C17=0)," ",(Sample!C17))</f>
        <v> </v>
      </c>
      <c r="D14" s="366"/>
      <c r="E14" s="214"/>
      <c r="F14" s="215"/>
      <c r="G14" s="216"/>
      <c r="H14" s="217" t="str">
        <f aca="true" t="shared" si="0" ref="H14:H53">IF(AND(E14=0,F14=0)," ",IF(AND(E14="-",F14="-"),"NOT DETECTED",IF(G14="","?",LOOKUP(G14,$AA$17:$AA$24,$AB$17:$AB$24))))</f>
        <v> </v>
      </c>
      <c r="I14" s="214"/>
      <c r="J14" s="215"/>
      <c r="K14" s="216"/>
      <c r="L14" s="217" t="str">
        <f aca="true" t="shared" si="1" ref="L14:L53">IF(AND(I14=0,J14=0)," ",IF(AND(I14="-",J14="-"),"NOT DETECTED",IF(K14="","?",LOOKUP(K14,$AA$17:$AA$24,$AB$17:$AB$24))))</f>
        <v> </v>
      </c>
      <c r="M14" s="218"/>
      <c r="N14" s="215"/>
      <c r="O14" s="216"/>
      <c r="P14" s="217" t="str">
        <f>IF(AND(M14=0,N14=0)," ",IF(AND(M14="-",N14="-"),"NOT DETECTED",IF(O14="","?",LOOKUP(O14,$AA$17:$AA$24,$AB$17:$AB$24))))</f>
        <v> </v>
      </c>
      <c r="Q14" s="214"/>
      <c r="R14" s="215"/>
      <c r="S14" s="216"/>
      <c r="T14" s="217" t="str">
        <f>IF(AND(Q14=0,R14=0)," ",IF(AND(Q14="-",R14="-"),"NOT DETECTED",IF(S14="","?",LOOKUP(S14,$AA$17:$AA$24,$AB$17:$AB$24))))</f>
        <v> </v>
      </c>
      <c r="U14" s="214"/>
      <c r="V14" s="215"/>
      <c r="W14" s="216"/>
      <c r="X14" s="217" t="str">
        <f>IF(AND(U14=0,V14=0)," ",IF(AND(U14="-",V14="-"),"NOT DETECTED",IF(W14="","?",LOOKUP(W14,$AA$17:$AA$24,$AB$17:$AB$24))))</f>
        <v> </v>
      </c>
      <c r="Y14" s="197"/>
      <c r="Z14" s="33">
        <f>IF(Sample!K17="",0,1)</f>
        <v>0</v>
      </c>
      <c r="AA14" s="49" t="s">
        <v>76</v>
      </c>
      <c r="AB14" s="51"/>
      <c r="AC14" s="49" t="s">
        <v>67</v>
      </c>
      <c r="AD14" s="50"/>
      <c r="AE14" s="51"/>
      <c r="AF14" s="49" t="s">
        <v>70</v>
      </c>
      <c r="AG14" s="59"/>
      <c r="AH14" s="60"/>
      <c r="AI14" s="49" t="s">
        <v>80</v>
      </c>
      <c r="AJ14" s="59"/>
      <c r="AK14" s="60"/>
    </row>
    <row r="15" spans="1:37" ht="15.75" customHeight="1">
      <c r="A15" s="197"/>
      <c r="B15" s="89">
        <v>2</v>
      </c>
      <c r="C15" s="365" t="str">
        <f>IF((Sample!C18=0)," ",(Sample!C18))</f>
        <v> </v>
      </c>
      <c r="D15" s="366"/>
      <c r="E15" s="214"/>
      <c r="F15" s="215"/>
      <c r="G15" s="216"/>
      <c r="H15" s="217" t="str">
        <f t="shared" si="0"/>
        <v> </v>
      </c>
      <c r="I15" s="218"/>
      <c r="J15" s="215"/>
      <c r="K15" s="216"/>
      <c r="L15" s="217" t="str">
        <f t="shared" si="1"/>
        <v> </v>
      </c>
      <c r="M15" s="218"/>
      <c r="N15" s="215"/>
      <c r="O15" s="216"/>
      <c r="P15" s="217" t="str">
        <f aca="true" t="shared" si="2" ref="P15:P53">IF(AND(M15=0,N15=0)," ",IF(AND(M15="-",N15="-"),"NOT DETECTED",IF(O15="","?",LOOKUP(O15,$AA$17:$AA$24,$AB$17:$AB$24))))</f>
        <v> </v>
      </c>
      <c r="Q15" s="218"/>
      <c r="R15" s="215"/>
      <c r="S15" s="216"/>
      <c r="T15" s="217" t="str">
        <f aca="true" t="shared" si="3" ref="T15:T53">IF(AND(Q15=0,R15=0)," ",IF(AND(Q15="-",R15="-"),"NOT DETECTED",IF(S15="","?",LOOKUP(S15,$AA$17:$AA$24,$AB$17:$AB$24))))</f>
        <v> </v>
      </c>
      <c r="U15" s="218"/>
      <c r="V15" s="215"/>
      <c r="W15" s="216"/>
      <c r="X15" s="217" t="str">
        <f aca="true" t="shared" si="4" ref="X15:X53">IF(AND(U15=0,V15=0)," ",IF(AND(U15="-",V15="-"),"NOT DETECTED",IF(W15="","?",LOOKUP(W15,$AA$17:$AA$24,$AB$17:$AB$24))))</f>
        <v> </v>
      </c>
      <c r="Y15" s="197"/>
      <c r="Z15" s="33">
        <f>IF(Sample!K18="",0,1)</f>
        <v>0</v>
      </c>
      <c r="AA15" s="56" t="s">
        <v>77</v>
      </c>
      <c r="AB15" s="58"/>
      <c r="AC15" s="56" t="s">
        <v>77</v>
      </c>
      <c r="AD15" s="57" t="s">
        <v>78</v>
      </c>
      <c r="AE15" s="58"/>
      <c r="AF15" s="56" t="s">
        <v>77</v>
      </c>
      <c r="AG15" s="57" t="s">
        <v>78</v>
      </c>
      <c r="AH15" s="58"/>
      <c r="AI15" s="56" t="s">
        <v>77</v>
      </c>
      <c r="AJ15" s="57" t="s">
        <v>78</v>
      </c>
      <c r="AK15" s="58"/>
    </row>
    <row r="16" spans="1:37" ht="15.75" customHeight="1">
      <c r="A16" s="197"/>
      <c r="B16" s="89">
        <v>3</v>
      </c>
      <c r="C16" s="365" t="str">
        <f>IF((Sample!C19=0)," ",(Sample!C19))</f>
        <v> </v>
      </c>
      <c r="D16" s="366"/>
      <c r="E16" s="214"/>
      <c r="F16" s="215"/>
      <c r="G16" s="216"/>
      <c r="H16" s="217" t="str">
        <f t="shared" si="0"/>
        <v> </v>
      </c>
      <c r="I16" s="218"/>
      <c r="J16" s="215"/>
      <c r="K16" s="216"/>
      <c r="L16" s="217" t="str">
        <f t="shared" si="1"/>
        <v> </v>
      </c>
      <c r="M16" s="218"/>
      <c r="N16" s="215"/>
      <c r="O16" s="216"/>
      <c r="P16" s="217" t="str">
        <f t="shared" si="2"/>
        <v> </v>
      </c>
      <c r="Q16" s="218"/>
      <c r="R16" s="215"/>
      <c r="S16" s="216"/>
      <c r="T16" s="217" t="str">
        <f t="shared" si="3"/>
        <v> </v>
      </c>
      <c r="U16" s="218"/>
      <c r="V16" s="215"/>
      <c r="W16" s="216"/>
      <c r="X16" s="217" t="str">
        <f t="shared" si="4"/>
        <v> </v>
      </c>
      <c r="Y16" s="197"/>
      <c r="Z16" s="33">
        <f>IF(Sample!K19="",0,1)</f>
        <v>0</v>
      </c>
      <c r="AA16" s="52" t="str">
        <f>IF(Sample!R$9=TRUE,AC16,IF(Sample!S$9=TRUE,AF16,IF(Sample!T$9=TRUE,AI16,"?")))</f>
        <v>?</v>
      </c>
      <c r="AB16" s="54" t="str">
        <f>IF(Sample!R$9=TRUE,AE16,IF(Sample!S$9=TRUE,AH16,IF(Sample!T$9=TRUE,AK16,"?")))</f>
        <v>?</v>
      </c>
      <c r="AC16" s="52" t="s">
        <v>30</v>
      </c>
      <c r="AD16" s="55" t="s">
        <v>30</v>
      </c>
      <c r="AE16" s="54" t="s">
        <v>29</v>
      </c>
      <c r="AF16" s="52" t="s">
        <v>30</v>
      </c>
      <c r="AG16" s="55" t="s">
        <v>30</v>
      </c>
      <c r="AH16" s="54" t="s">
        <v>29</v>
      </c>
      <c r="AI16" s="52" t="s">
        <v>30</v>
      </c>
      <c r="AJ16" s="55" t="s">
        <v>30</v>
      </c>
      <c r="AK16" s="54" t="s">
        <v>29</v>
      </c>
    </row>
    <row r="17" spans="1:37" ht="15.75" customHeight="1">
      <c r="A17" s="197"/>
      <c r="B17" s="89">
        <v>4</v>
      </c>
      <c r="C17" s="365" t="str">
        <f>IF((Sample!C20=0)," ",(Sample!C20))</f>
        <v> </v>
      </c>
      <c r="D17" s="366"/>
      <c r="E17" s="214"/>
      <c r="F17" s="215"/>
      <c r="G17" s="216"/>
      <c r="H17" s="217" t="str">
        <f t="shared" si="0"/>
        <v> </v>
      </c>
      <c r="I17" s="218"/>
      <c r="J17" s="215"/>
      <c r="K17" s="216"/>
      <c r="L17" s="217" t="str">
        <f t="shared" si="1"/>
        <v> </v>
      </c>
      <c r="M17" s="218"/>
      <c r="N17" s="215"/>
      <c r="O17" s="216"/>
      <c r="P17" s="217" t="str">
        <f t="shared" si="2"/>
        <v> </v>
      </c>
      <c r="Q17" s="218"/>
      <c r="R17" s="215"/>
      <c r="S17" s="216"/>
      <c r="T17" s="217" t="str">
        <f t="shared" si="3"/>
        <v> </v>
      </c>
      <c r="U17" s="218"/>
      <c r="V17" s="215"/>
      <c r="W17" s="216"/>
      <c r="X17" s="217" t="str">
        <f t="shared" si="4"/>
        <v> </v>
      </c>
      <c r="Y17" s="197"/>
      <c r="Z17" s="33">
        <f>IF(Sample!K20="",0,1)</f>
        <v>0</v>
      </c>
      <c r="AA17" s="52" t="str">
        <f>IF(Sample!R$9=TRUE,AC17,IF(Sample!S$9=TRUE,AF17,IF(Sample!T$9=TRUE,AI17,"?")))</f>
        <v>?</v>
      </c>
      <c r="AB17" s="54" t="str">
        <f>IF(Sample!R$9=TRUE,AE17,IF(Sample!S$9=TRUE,AH17,IF(Sample!T$9=TRUE,AK17,"?")))</f>
        <v>?</v>
      </c>
      <c r="AC17" s="52" t="s">
        <v>68</v>
      </c>
      <c r="AD17" s="53" t="s">
        <v>49</v>
      </c>
      <c r="AE17" s="54" t="s">
        <v>29</v>
      </c>
      <c r="AF17" s="52" t="s">
        <v>71</v>
      </c>
      <c r="AG17" s="53" t="s">
        <v>72</v>
      </c>
      <c r="AH17" s="54" t="s">
        <v>29</v>
      </c>
      <c r="AI17" s="52" t="s">
        <v>107</v>
      </c>
      <c r="AJ17" s="53" t="s">
        <v>106</v>
      </c>
      <c r="AK17" s="54" t="s">
        <v>29</v>
      </c>
    </row>
    <row r="18" spans="1:37" ht="15.75" customHeight="1">
      <c r="A18" s="197"/>
      <c r="B18" s="89">
        <v>5</v>
      </c>
      <c r="C18" s="365" t="str">
        <f>IF((Sample!C21=0)," ",(Sample!C21))</f>
        <v> </v>
      </c>
      <c r="D18" s="366"/>
      <c r="E18" s="214"/>
      <c r="F18" s="215"/>
      <c r="G18" s="216"/>
      <c r="H18" s="217" t="str">
        <f t="shared" si="0"/>
        <v> </v>
      </c>
      <c r="I18" s="218"/>
      <c r="J18" s="215"/>
      <c r="K18" s="216"/>
      <c r="L18" s="217" t="str">
        <f t="shared" si="1"/>
        <v> </v>
      </c>
      <c r="M18" s="218"/>
      <c r="N18" s="215"/>
      <c r="O18" s="216"/>
      <c r="P18" s="217" t="str">
        <f t="shared" si="2"/>
        <v> </v>
      </c>
      <c r="Q18" s="218"/>
      <c r="R18" s="215"/>
      <c r="S18" s="216"/>
      <c r="T18" s="217" t="str">
        <f t="shared" si="3"/>
        <v> </v>
      </c>
      <c r="U18" s="218"/>
      <c r="V18" s="215"/>
      <c r="W18" s="216"/>
      <c r="X18" s="217" t="str">
        <f t="shared" si="4"/>
        <v> </v>
      </c>
      <c r="Y18" s="197"/>
      <c r="Z18" s="33">
        <f>IF(Sample!K21="",0,1)</f>
        <v>0</v>
      </c>
      <c r="AA18" s="52" t="str">
        <f>IF(Sample!R$9=TRUE,AC18,IF(Sample!S$9=TRUE,AF18,IF(Sample!T$9=TRUE,AI18,"?")))</f>
        <v>?</v>
      </c>
      <c r="AB18" s="54" t="str">
        <f>IF(Sample!R$9=TRUE,AE18,IF(Sample!S$9=TRUE,AH18,IF(Sample!T$9=TRUE,AK18,"?")))</f>
        <v>?</v>
      </c>
      <c r="AC18" s="52" t="s">
        <v>48</v>
      </c>
      <c r="AD18" s="53" t="s">
        <v>52</v>
      </c>
      <c r="AE18" s="54" t="s">
        <v>28</v>
      </c>
      <c r="AF18" s="52" t="s">
        <v>48</v>
      </c>
      <c r="AG18" s="53" t="s">
        <v>52</v>
      </c>
      <c r="AH18" s="54" t="s">
        <v>28</v>
      </c>
      <c r="AI18" s="52" t="s">
        <v>48</v>
      </c>
      <c r="AJ18" s="53" t="s">
        <v>52</v>
      </c>
      <c r="AK18" s="54" t="s">
        <v>28</v>
      </c>
    </row>
    <row r="19" spans="1:37" ht="15.75" customHeight="1">
      <c r="A19" s="197"/>
      <c r="B19" s="89">
        <v>6</v>
      </c>
      <c r="C19" s="365" t="str">
        <f>IF((Sample!C22=0)," ",(Sample!C22))</f>
        <v> </v>
      </c>
      <c r="D19" s="366"/>
      <c r="E19" s="214"/>
      <c r="F19" s="215"/>
      <c r="G19" s="216"/>
      <c r="H19" s="217" t="str">
        <f t="shared" si="0"/>
        <v> </v>
      </c>
      <c r="I19" s="218"/>
      <c r="J19" s="215"/>
      <c r="K19" s="216"/>
      <c r="L19" s="217" t="str">
        <f t="shared" si="1"/>
        <v> </v>
      </c>
      <c r="M19" s="218"/>
      <c r="N19" s="215"/>
      <c r="O19" s="216"/>
      <c r="P19" s="217" t="str">
        <f t="shared" si="2"/>
        <v> </v>
      </c>
      <c r="Q19" s="218"/>
      <c r="R19" s="215"/>
      <c r="S19" s="216"/>
      <c r="T19" s="217" t="str">
        <f t="shared" si="3"/>
        <v> </v>
      </c>
      <c r="U19" s="218"/>
      <c r="V19" s="215"/>
      <c r="W19" s="216"/>
      <c r="X19" s="217" t="str">
        <f t="shared" si="4"/>
        <v> </v>
      </c>
      <c r="Y19" s="197"/>
      <c r="Z19" s="33">
        <f>IF(Sample!K22="",0,1)</f>
        <v>0</v>
      </c>
      <c r="AA19" s="52" t="str">
        <f>IF(Sample!R$9=TRUE,AC19,IF(Sample!S$9=TRUE,AF19,IF(Sample!T$9=TRUE,AI19,"?")))</f>
        <v>?</v>
      </c>
      <c r="AB19" s="54" t="str">
        <f>IF(Sample!R$9=TRUE,AE19,IF(Sample!S$9=TRUE,AH19,IF(Sample!T$9=TRUE,AK19,"?")))</f>
        <v>?</v>
      </c>
      <c r="AC19" s="52" t="s">
        <v>56</v>
      </c>
      <c r="AD19" s="53" t="s">
        <v>53</v>
      </c>
      <c r="AE19" s="54" t="s">
        <v>28</v>
      </c>
      <c r="AF19" s="52" t="s">
        <v>108</v>
      </c>
      <c r="AG19" s="53" t="s">
        <v>73</v>
      </c>
      <c r="AH19" s="54" t="s">
        <v>28</v>
      </c>
      <c r="AI19" s="52" t="s">
        <v>108</v>
      </c>
      <c r="AJ19" s="53" t="s">
        <v>109</v>
      </c>
      <c r="AK19" s="54" t="s">
        <v>28</v>
      </c>
    </row>
    <row r="20" spans="1:37" ht="15.75" customHeight="1">
      <c r="A20" s="197"/>
      <c r="B20" s="89">
        <v>7</v>
      </c>
      <c r="C20" s="365" t="str">
        <f>IF((Sample!C23=0)," ",(Sample!C23))</f>
        <v> </v>
      </c>
      <c r="D20" s="366"/>
      <c r="E20" s="214"/>
      <c r="F20" s="215"/>
      <c r="G20" s="216"/>
      <c r="H20" s="217" t="str">
        <f t="shared" si="0"/>
        <v> </v>
      </c>
      <c r="I20" s="218"/>
      <c r="J20" s="215"/>
      <c r="K20" s="216"/>
      <c r="L20" s="217" t="str">
        <f t="shared" si="1"/>
        <v> </v>
      </c>
      <c r="M20" s="218"/>
      <c r="N20" s="215"/>
      <c r="O20" s="216"/>
      <c r="P20" s="217" t="str">
        <f t="shared" si="2"/>
        <v> </v>
      </c>
      <c r="Q20" s="218"/>
      <c r="R20" s="215"/>
      <c r="S20" s="216"/>
      <c r="T20" s="217" t="str">
        <f t="shared" si="3"/>
        <v> </v>
      </c>
      <c r="U20" s="218"/>
      <c r="V20" s="215"/>
      <c r="W20" s="216"/>
      <c r="X20" s="217" t="str">
        <f t="shared" si="4"/>
        <v> </v>
      </c>
      <c r="Y20" s="197"/>
      <c r="Z20" s="33">
        <f>IF(Sample!K23="",0,1)</f>
        <v>0</v>
      </c>
      <c r="AA20" s="52" t="str">
        <f>IF(Sample!R$9=TRUE,AC20,IF(Sample!S$9=TRUE,AF20,IF(Sample!T$9=TRUE,AI20,"?")))</f>
        <v>?</v>
      </c>
      <c r="AB20" s="54" t="str">
        <f>IF(Sample!R$9=TRUE,AE20,IF(Sample!S$9=TRUE,AH20,IF(Sample!T$9=TRUE,AK20,"?")))</f>
        <v>?</v>
      </c>
      <c r="AC20" s="52" t="s">
        <v>58</v>
      </c>
      <c r="AD20" s="53" t="s">
        <v>57</v>
      </c>
      <c r="AE20" s="54" t="s">
        <v>28</v>
      </c>
      <c r="AF20" s="52" t="s">
        <v>75</v>
      </c>
      <c r="AG20" s="53" t="s">
        <v>74</v>
      </c>
      <c r="AH20" s="54" t="s">
        <v>28</v>
      </c>
      <c r="AI20" s="52" t="s">
        <v>75</v>
      </c>
      <c r="AJ20" s="53" t="s">
        <v>74</v>
      </c>
      <c r="AK20" s="54" t="s">
        <v>28</v>
      </c>
    </row>
    <row r="21" spans="1:37" ht="15.75" customHeight="1">
      <c r="A21" s="197"/>
      <c r="B21" s="89">
        <v>8</v>
      </c>
      <c r="C21" s="365" t="str">
        <f>IF((Sample!C24=0)," ",(Sample!C24))</f>
        <v> </v>
      </c>
      <c r="D21" s="366"/>
      <c r="E21" s="214"/>
      <c r="F21" s="215"/>
      <c r="G21" s="216"/>
      <c r="H21" s="217" t="str">
        <f t="shared" si="0"/>
        <v> </v>
      </c>
      <c r="I21" s="218"/>
      <c r="J21" s="215"/>
      <c r="K21" s="216"/>
      <c r="L21" s="217" t="str">
        <f t="shared" si="1"/>
        <v> </v>
      </c>
      <c r="M21" s="218"/>
      <c r="N21" s="215"/>
      <c r="O21" s="216"/>
      <c r="P21" s="217" t="str">
        <f t="shared" si="2"/>
        <v> </v>
      </c>
      <c r="Q21" s="218"/>
      <c r="R21" s="215"/>
      <c r="S21" s="216"/>
      <c r="T21" s="217" t="str">
        <f t="shared" si="3"/>
        <v> </v>
      </c>
      <c r="U21" s="218"/>
      <c r="V21" s="215"/>
      <c r="W21" s="216"/>
      <c r="X21" s="217" t="str">
        <f t="shared" si="4"/>
        <v> </v>
      </c>
      <c r="Y21" s="197"/>
      <c r="Z21" s="33">
        <f>IF(Sample!K24="",0,1)</f>
        <v>0</v>
      </c>
      <c r="AA21" s="52" t="str">
        <f>IF(Sample!R$9=TRUE,AC21,IF(Sample!S$9=TRUE,AF21,IF(Sample!T$9=TRUE,AI21,"?")))</f>
        <v>?</v>
      </c>
      <c r="AB21" s="54" t="str">
        <f>IF(Sample!R$9=TRUE,AE21,IF(Sample!S$9=TRUE,AH21,IF(Sample!T$9=TRUE,AK21,"?")))</f>
        <v>?</v>
      </c>
      <c r="AC21" s="52" t="s">
        <v>55</v>
      </c>
      <c r="AD21" s="53" t="s">
        <v>54</v>
      </c>
      <c r="AE21" s="54" t="s">
        <v>28</v>
      </c>
      <c r="AF21" s="52" t="s">
        <v>55</v>
      </c>
      <c r="AG21" s="53" t="s">
        <v>54</v>
      </c>
      <c r="AH21" s="54" t="s">
        <v>28</v>
      </c>
      <c r="AI21" s="52" t="s">
        <v>55</v>
      </c>
      <c r="AJ21" s="53" t="s">
        <v>54</v>
      </c>
      <c r="AK21" s="54" t="s">
        <v>28</v>
      </c>
    </row>
    <row r="22" spans="1:37" ht="15.75" customHeight="1">
      <c r="A22" s="197"/>
      <c r="B22" s="89">
        <v>9</v>
      </c>
      <c r="C22" s="365" t="str">
        <f>IF((Sample!C25=0)," ",(Sample!C25))</f>
        <v> </v>
      </c>
      <c r="D22" s="366"/>
      <c r="E22" s="214"/>
      <c r="F22" s="215"/>
      <c r="G22" s="216"/>
      <c r="H22" s="217" t="str">
        <f t="shared" si="0"/>
        <v> </v>
      </c>
      <c r="I22" s="218"/>
      <c r="J22" s="215"/>
      <c r="K22" s="216"/>
      <c r="L22" s="217" t="str">
        <f t="shared" si="1"/>
        <v> </v>
      </c>
      <c r="M22" s="218"/>
      <c r="N22" s="215"/>
      <c r="O22" s="216"/>
      <c r="P22" s="217" t="str">
        <f t="shared" si="2"/>
        <v> </v>
      </c>
      <c r="Q22" s="218"/>
      <c r="R22" s="215"/>
      <c r="S22" s="216"/>
      <c r="T22" s="217" t="str">
        <f t="shared" si="3"/>
        <v> </v>
      </c>
      <c r="U22" s="218"/>
      <c r="V22" s="215"/>
      <c r="W22" s="216"/>
      <c r="X22" s="217" t="str">
        <f t="shared" si="4"/>
        <v> </v>
      </c>
      <c r="Y22" s="197"/>
      <c r="Z22" s="33">
        <f>IF(Sample!K25="",0,1)</f>
        <v>0</v>
      </c>
      <c r="AA22" s="52" t="str">
        <f>IF(Sample!R$9=TRUE,AC22,IF(Sample!S$9=TRUE,AF22,IF(Sample!T$9=TRUE,AI22,"?")))</f>
        <v>?</v>
      </c>
      <c r="AB22" s="54" t="str">
        <f>IF(Sample!R$9=TRUE,AE22,IF(Sample!S$9=TRUE,AH22,IF(Sample!T$9=TRUE,AK22,"?")))</f>
        <v>?</v>
      </c>
      <c r="AC22" s="52" t="s">
        <v>60</v>
      </c>
      <c r="AD22" s="53" t="s">
        <v>59</v>
      </c>
      <c r="AE22" s="54" t="s">
        <v>28</v>
      </c>
      <c r="AF22" s="52" t="s">
        <v>60</v>
      </c>
      <c r="AG22" s="53" t="s">
        <v>59</v>
      </c>
      <c r="AH22" s="54" t="s">
        <v>28</v>
      </c>
      <c r="AI22" s="52" t="s">
        <v>60</v>
      </c>
      <c r="AJ22" s="53" t="s">
        <v>59</v>
      </c>
      <c r="AK22" s="54" t="s">
        <v>28</v>
      </c>
    </row>
    <row r="23" spans="1:37" ht="15.75" customHeight="1">
      <c r="A23" s="197"/>
      <c r="B23" s="90">
        <v>10</v>
      </c>
      <c r="C23" s="365" t="str">
        <f>IF((Sample!C26=0)," ",(Sample!C26))</f>
        <v> </v>
      </c>
      <c r="D23" s="366"/>
      <c r="E23" s="214"/>
      <c r="F23" s="215"/>
      <c r="G23" s="216"/>
      <c r="H23" s="217" t="str">
        <f t="shared" si="0"/>
        <v> </v>
      </c>
      <c r="I23" s="218"/>
      <c r="J23" s="215"/>
      <c r="K23" s="216"/>
      <c r="L23" s="217" t="str">
        <f t="shared" si="1"/>
        <v> </v>
      </c>
      <c r="M23" s="218"/>
      <c r="N23" s="215"/>
      <c r="O23" s="216"/>
      <c r="P23" s="217" t="str">
        <f t="shared" si="2"/>
        <v> </v>
      </c>
      <c r="Q23" s="218"/>
      <c r="R23" s="215"/>
      <c r="S23" s="216"/>
      <c r="T23" s="217" t="str">
        <f t="shared" si="3"/>
        <v> </v>
      </c>
      <c r="U23" s="218"/>
      <c r="V23" s="215"/>
      <c r="W23" s="216"/>
      <c r="X23" s="217" t="str">
        <f t="shared" si="4"/>
        <v> </v>
      </c>
      <c r="Y23" s="197"/>
      <c r="Z23" s="33">
        <f>IF(Sample!K26="",0,1)</f>
        <v>0</v>
      </c>
      <c r="AA23" s="52" t="str">
        <f>IF(Sample!R$9=TRUE,AC23,IF(Sample!S$9=TRUE,AF23,IF(Sample!T$9=TRUE,AI23,"?")))</f>
        <v>?</v>
      </c>
      <c r="AB23" s="54" t="str">
        <f>IF(Sample!R$9=TRUE,AE23,IF(Sample!S$9=TRUE,AH23,IF(Sample!T$9=TRUE,AK23,"?")))</f>
        <v>?</v>
      </c>
      <c r="AC23" s="52" t="s">
        <v>46</v>
      </c>
      <c r="AD23" s="53" t="s">
        <v>47</v>
      </c>
      <c r="AE23" s="54" t="s">
        <v>28</v>
      </c>
      <c r="AF23" s="52" t="s">
        <v>46</v>
      </c>
      <c r="AG23" s="53" t="s">
        <v>47</v>
      </c>
      <c r="AH23" s="54" t="s">
        <v>28</v>
      </c>
      <c r="AI23" s="52" t="s">
        <v>46</v>
      </c>
      <c r="AJ23" s="53" t="s">
        <v>47</v>
      </c>
      <c r="AK23" s="54" t="s">
        <v>28</v>
      </c>
    </row>
    <row r="24" spans="1:37" ht="15.75" customHeight="1">
      <c r="A24" s="197"/>
      <c r="B24" s="90">
        <v>11</v>
      </c>
      <c r="C24" s="365" t="str">
        <f>IF((Sample!C27=0)," ",(Sample!C27))</f>
        <v> </v>
      </c>
      <c r="D24" s="366"/>
      <c r="E24" s="214"/>
      <c r="F24" s="215"/>
      <c r="G24" s="216"/>
      <c r="H24" s="217" t="str">
        <f t="shared" si="0"/>
        <v> </v>
      </c>
      <c r="I24" s="218"/>
      <c r="J24" s="215"/>
      <c r="K24" s="216"/>
      <c r="L24" s="217" t="str">
        <f t="shared" si="1"/>
        <v> </v>
      </c>
      <c r="M24" s="218"/>
      <c r="N24" s="215"/>
      <c r="O24" s="216"/>
      <c r="P24" s="217" t="str">
        <f t="shared" si="2"/>
        <v> </v>
      </c>
      <c r="Q24" s="218"/>
      <c r="R24" s="215"/>
      <c r="S24" s="216"/>
      <c r="T24" s="217" t="str">
        <f t="shared" si="3"/>
        <v> </v>
      </c>
      <c r="U24" s="218"/>
      <c r="V24" s="215"/>
      <c r="W24" s="216"/>
      <c r="X24" s="217" t="str">
        <f t="shared" si="4"/>
        <v> </v>
      </c>
      <c r="Y24" s="197"/>
      <c r="Z24" s="33">
        <f>IF(Sample!K27="",0,1)</f>
        <v>0</v>
      </c>
      <c r="AA24" s="56" t="str">
        <f>IF(Sample!R$9=TRUE,AC24,IF(Sample!S$9=TRUE,AF24,IF(Sample!T$9=TRUE,AI24,"?")))</f>
        <v>?</v>
      </c>
      <c r="AB24" s="54" t="str">
        <f>IF(Sample!R$9=TRUE,AE24,IF(Sample!S$9=TRUE,AH24,IF(Sample!T$9=TRUE,AK24,"?")))</f>
        <v>?</v>
      </c>
      <c r="AC24" s="56" t="s">
        <v>50</v>
      </c>
      <c r="AD24" s="57" t="s">
        <v>51</v>
      </c>
      <c r="AE24" s="58" t="s">
        <v>28</v>
      </c>
      <c r="AF24" s="56" t="s">
        <v>50</v>
      </c>
      <c r="AG24" s="57" t="s">
        <v>51</v>
      </c>
      <c r="AH24" s="58" t="s">
        <v>28</v>
      </c>
      <c r="AI24" s="56" t="s">
        <v>50</v>
      </c>
      <c r="AJ24" s="57" t="s">
        <v>51</v>
      </c>
      <c r="AK24" s="58" t="s">
        <v>28</v>
      </c>
    </row>
    <row r="25" spans="1:32" ht="15.75" customHeight="1">
      <c r="A25" s="197"/>
      <c r="B25" s="90">
        <v>12</v>
      </c>
      <c r="C25" s="365" t="str">
        <f>IF((Sample!C28=0)," ",(Sample!C28))</f>
        <v> </v>
      </c>
      <c r="D25" s="366"/>
      <c r="E25" s="214"/>
      <c r="F25" s="215"/>
      <c r="G25" s="216"/>
      <c r="H25" s="217" t="str">
        <f t="shared" si="0"/>
        <v> </v>
      </c>
      <c r="I25" s="218"/>
      <c r="J25" s="215"/>
      <c r="K25" s="216"/>
      <c r="L25" s="217" t="str">
        <f t="shared" si="1"/>
        <v> </v>
      </c>
      <c r="M25" s="218"/>
      <c r="N25" s="215"/>
      <c r="O25" s="216"/>
      <c r="P25" s="217" t="str">
        <f t="shared" si="2"/>
        <v> </v>
      </c>
      <c r="Q25" s="218"/>
      <c r="R25" s="215"/>
      <c r="S25" s="216"/>
      <c r="T25" s="217" t="str">
        <f t="shared" si="3"/>
        <v> </v>
      </c>
      <c r="U25" s="218"/>
      <c r="V25" s="215"/>
      <c r="W25" s="216"/>
      <c r="X25" s="217" t="str">
        <f t="shared" si="4"/>
        <v> </v>
      </c>
      <c r="Y25" s="197"/>
      <c r="Z25" s="33">
        <f>IF(Sample!K28="",0,1)</f>
        <v>0</v>
      </c>
      <c r="AA25" s="33"/>
      <c r="AB25" s="33"/>
      <c r="AC25" s="33"/>
      <c r="AD25" s="33"/>
      <c r="AE25" s="33"/>
      <c r="AF25" s="33"/>
    </row>
    <row r="26" spans="1:32" ht="15.75" customHeight="1">
      <c r="A26" s="197"/>
      <c r="B26" s="90">
        <v>13</v>
      </c>
      <c r="C26" s="365" t="str">
        <f>IF((Sample!C29=0)," ",(Sample!C29))</f>
        <v> </v>
      </c>
      <c r="D26" s="366"/>
      <c r="E26" s="214"/>
      <c r="F26" s="215"/>
      <c r="G26" s="216"/>
      <c r="H26" s="217" t="str">
        <f t="shared" si="0"/>
        <v> </v>
      </c>
      <c r="I26" s="218"/>
      <c r="J26" s="215"/>
      <c r="K26" s="216"/>
      <c r="L26" s="217" t="str">
        <f t="shared" si="1"/>
        <v> </v>
      </c>
      <c r="M26" s="218"/>
      <c r="N26" s="215"/>
      <c r="O26" s="216"/>
      <c r="P26" s="217" t="str">
        <f t="shared" si="2"/>
        <v> </v>
      </c>
      <c r="Q26" s="218"/>
      <c r="R26" s="215"/>
      <c r="S26" s="216"/>
      <c r="T26" s="217" t="str">
        <f t="shared" si="3"/>
        <v> </v>
      </c>
      <c r="U26" s="218"/>
      <c r="V26" s="215"/>
      <c r="W26" s="216"/>
      <c r="X26" s="217" t="str">
        <f t="shared" si="4"/>
        <v> </v>
      </c>
      <c r="Y26" s="197"/>
      <c r="Z26" s="33">
        <f>IF(Sample!K29="",0,1)</f>
        <v>0</v>
      </c>
      <c r="AA26" s="33"/>
      <c r="AB26" s="33"/>
      <c r="AC26" s="33"/>
      <c r="AD26" s="33"/>
      <c r="AE26" s="33"/>
      <c r="AF26" s="48"/>
    </row>
    <row r="27" spans="1:32" ht="15.75" customHeight="1">
      <c r="A27" s="197"/>
      <c r="B27" s="90">
        <v>14</v>
      </c>
      <c r="C27" s="365" t="str">
        <f>IF((Sample!C30=0)," ",(Sample!C30))</f>
        <v> </v>
      </c>
      <c r="D27" s="366"/>
      <c r="E27" s="214"/>
      <c r="F27" s="215"/>
      <c r="G27" s="216"/>
      <c r="H27" s="217" t="str">
        <f t="shared" si="0"/>
        <v> </v>
      </c>
      <c r="I27" s="218"/>
      <c r="J27" s="215"/>
      <c r="K27" s="216"/>
      <c r="L27" s="217" t="str">
        <f t="shared" si="1"/>
        <v> </v>
      </c>
      <c r="M27" s="218"/>
      <c r="N27" s="215"/>
      <c r="O27" s="216"/>
      <c r="P27" s="217" t="str">
        <f t="shared" si="2"/>
        <v> </v>
      </c>
      <c r="Q27" s="218"/>
      <c r="R27" s="215"/>
      <c r="S27" s="216"/>
      <c r="T27" s="217" t="str">
        <f t="shared" si="3"/>
        <v> </v>
      </c>
      <c r="U27" s="218"/>
      <c r="V27" s="215"/>
      <c r="W27" s="216"/>
      <c r="X27" s="217" t="str">
        <f t="shared" si="4"/>
        <v> </v>
      </c>
      <c r="Y27" s="197"/>
      <c r="Z27" s="33">
        <f>IF(Sample!K30="",0,1)</f>
        <v>0</v>
      </c>
      <c r="AA27" s="33"/>
      <c r="AB27" s="33"/>
      <c r="AC27" s="33"/>
      <c r="AD27" s="33"/>
      <c r="AE27" s="33"/>
      <c r="AF27" s="48"/>
    </row>
    <row r="28" spans="1:31" ht="15.75" customHeight="1">
      <c r="A28" s="197"/>
      <c r="B28" s="90">
        <v>15</v>
      </c>
      <c r="C28" s="365" t="str">
        <f>IF((Sample!C31=0)," ",(Sample!C31))</f>
        <v> </v>
      </c>
      <c r="D28" s="366"/>
      <c r="E28" s="214"/>
      <c r="F28" s="215"/>
      <c r="G28" s="216"/>
      <c r="H28" s="217" t="str">
        <f t="shared" si="0"/>
        <v> </v>
      </c>
      <c r="I28" s="218"/>
      <c r="J28" s="215"/>
      <c r="K28" s="216"/>
      <c r="L28" s="217" t="str">
        <f t="shared" si="1"/>
        <v> </v>
      </c>
      <c r="M28" s="218"/>
      <c r="N28" s="215"/>
      <c r="O28" s="216"/>
      <c r="P28" s="217" t="str">
        <f t="shared" si="2"/>
        <v> </v>
      </c>
      <c r="Q28" s="218"/>
      <c r="R28" s="215"/>
      <c r="S28" s="216"/>
      <c r="T28" s="217" t="str">
        <f t="shared" si="3"/>
        <v> </v>
      </c>
      <c r="U28" s="218"/>
      <c r="V28" s="215"/>
      <c r="W28" s="216"/>
      <c r="X28" s="217" t="str">
        <f t="shared" si="4"/>
        <v> </v>
      </c>
      <c r="Y28" s="197"/>
      <c r="Z28" s="33">
        <f>IF(Sample!K31="",0,1)</f>
        <v>0</v>
      </c>
      <c r="AA28" s="33"/>
      <c r="AB28" s="33"/>
      <c r="AC28" s="33"/>
      <c r="AD28" s="33"/>
      <c r="AE28" s="33"/>
    </row>
    <row r="29" spans="1:28" ht="15.75" customHeight="1">
      <c r="A29" s="197"/>
      <c r="B29" s="90">
        <v>16</v>
      </c>
      <c r="C29" s="365" t="str">
        <f>IF((Sample!C32=0)," ",(Sample!C32))</f>
        <v> </v>
      </c>
      <c r="D29" s="366"/>
      <c r="E29" s="214"/>
      <c r="F29" s="215"/>
      <c r="G29" s="216"/>
      <c r="H29" s="217" t="str">
        <f t="shared" si="0"/>
        <v> </v>
      </c>
      <c r="I29" s="218"/>
      <c r="J29" s="215"/>
      <c r="K29" s="216"/>
      <c r="L29" s="217" t="str">
        <f t="shared" si="1"/>
        <v> </v>
      </c>
      <c r="M29" s="218"/>
      <c r="N29" s="215"/>
      <c r="O29" s="216"/>
      <c r="P29" s="217" t="str">
        <f t="shared" si="2"/>
        <v> </v>
      </c>
      <c r="Q29" s="218"/>
      <c r="R29" s="215"/>
      <c r="S29" s="216"/>
      <c r="T29" s="217" t="str">
        <f t="shared" si="3"/>
        <v> </v>
      </c>
      <c r="U29" s="218"/>
      <c r="V29" s="215"/>
      <c r="W29" s="216"/>
      <c r="X29" s="217" t="str">
        <f t="shared" si="4"/>
        <v> </v>
      </c>
      <c r="Y29" s="197"/>
      <c r="Z29" s="33">
        <f>IF(Sample!K32="",0,1)</f>
        <v>0</v>
      </c>
      <c r="AA29" s="33"/>
      <c r="AB29" s="33"/>
    </row>
    <row r="30" spans="1:33" ht="15.75" customHeight="1">
      <c r="A30" s="197"/>
      <c r="B30" s="90">
        <v>17</v>
      </c>
      <c r="C30" s="365" t="str">
        <f>IF((Sample!C33=0)," ",(Sample!C33))</f>
        <v> </v>
      </c>
      <c r="D30" s="366"/>
      <c r="E30" s="214"/>
      <c r="F30" s="215"/>
      <c r="G30" s="216"/>
      <c r="H30" s="217" t="str">
        <f t="shared" si="0"/>
        <v> </v>
      </c>
      <c r="I30" s="218"/>
      <c r="J30" s="215"/>
      <c r="K30" s="216"/>
      <c r="L30" s="217" t="str">
        <f t="shared" si="1"/>
        <v> </v>
      </c>
      <c r="M30" s="218"/>
      <c r="N30" s="215"/>
      <c r="O30" s="216"/>
      <c r="P30" s="217" t="str">
        <f t="shared" si="2"/>
        <v> </v>
      </c>
      <c r="Q30" s="218"/>
      <c r="R30" s="215"/>
      <c r="S30" s="216"/>
      <c r="T30" s="217" t="str">
        <f t="shared" si="3"/>
        <v> </v>
      </c>
      <c r="U30" s="218"/>
      <c r="V30" s="215"/>
      <c r="W30" s="216"/>
      <c r="X30" s="217" t="str">
        <f t="shared" si="4"/>
        <v> </v>
      </c>
      <c r="Y30" s="197"/>
      <c r="Z30" s="33">
        <f>IF(Sample!K33="",0,1)</f>
        <v>0</v>
      </c>
      <c r="AA30" s="33"/>
      <c r="AB30" s="33"/>
      <c r="AC30" s="36"/>
      <c r="AD30" s="37"/>
      <c r="AE30" s="36"/>
      <c r="AF30" s="36"/>
      <c r="AG30" s="36"/>
    </row>
    <row r="31" spans="1:33" ht="15.75" customHeight="1">
      <c r="A31" s="197"/>
      <c r="B31" s="90">
        <v>18</v>
      </c>
      <c r="C31" s="365" t="str">
        <f>IF((Sample!C34=0)," ",(Sample!C34))</f>
        <v> </v>
      </c>
      <c r="D31" s="366"/>
      <c r="E31" s="214"/>
      <c r="F31" s="215"/>
      <c r="G31" s="216"/>
      <c r="H31" s="217" t="str">
        <f t="shared" si="0"/>
        <v> </v>
      </c>
      <c r="I31" s="218"/>
      <c r="J31" s="215"/>
      <c r="K31" s="216"/>
      <c r="L31" s="217" t="str">
        <f t="shared" si="1"/>
        <v> </v>
      </c>
      <c r="M31" s="218"/>
      <c r="N31" s="215"/>
      <c r="O31" s="216"/>
      <c r="P31" s="217" t="str">
        <f t="shared" si="2"/>
        <v> </v>
      </c>
      <c r="Q31" s="218"/>
      <c r="R31" s="215"/>
      <c r="S31" s="216"/>
      <c r="T31" s="217" t="str">
        <f t="shared" si="3"/>
        <v> </v>
      </c>
      <c r="U31" s="218"/>
      <c r="V31" s="215"/>
      <c r="W31" s="216"/>
      <c r="X31" s="217" t="str">
        <f t="shared" si="4"/>
        <v> </v>
      </c>
      <c r="Y31" s="197"/>
      <c r="Z31" s="33">
        <f>IF(Sample!K34="",0,1)</f>
        <v>0</v>
      </c>
      <c r="AA31" s="33"/>
      <c r="AB31" s="33"/>
      <c r="AC31" s="36"/>
      <c r="AD31" s="37"/>
      <c r="AE31" s="37"/>
      <c r="AF31" s="37"/>
      <c r="AG31" s="36"/>
    </row>
    <row r="32" spans="1:33" ht="15.75" customHeight="1">
      <c r="A32" s="197"/>
      <c r="B32" s="90">
        <v>19</v>
      </c>
      <c r="C32" s="365" t="str">
        <f>IF((Sample!C35=0)," ",(Sample!C35))</f>
        <v> </v>
      </c>
      <c r="D32" s="366"/>
      <c r="E32" s="214"/>
      <c r="F32" s="215"/>
      <c r="G32" s="216"/>
      <c r="H32" s="217" t="str">
        <f t="shared" si="0"/>
        <v> </v>
      </c>
      <c r="I32" s="218"/>
      <c r="J32" s="215"/>
      <c r="K32" s="216"/>
      <c r="L32" s="217" t="str">
        <f t="shared" si="1"/>
        <v> </v>
      </c>
      <c r="M32" s="218"/>
      <c r="N32" s="215"/>
      <c r="O32" s="216"/>
      <c r="P32" s="217" t="str">
        <f t="shared" si="2"/>
        <v> </v>
      </c>
      <c r="Q32" s="218"/>
      <c r="R32" s="215"/>
      <c r="S32" s="216"/>
      <c r="T32" s="217" t="str">
        <f t="shared" si="3"/>
        <v> </v>
      </c>
      <c r="U32" s="218"/>
      <c r="V32" s="215"/>
      <c r="W32" s="216"/>
      <c r="X32" s="217" t="str">
        <f t="shared" si="4"/>
        <v> </v>
      </c>
      <c r="Y32" s="197"/>
      <c r="Z32" s="33">
        <f>IF(Sample!K35="",0,1)</f>
        <v>0</v>
      </c>
      <c r="AA32" s="33"/>
      <c r="AB32" s="33"/>
      <c r="AC32" s="36"/>
      <c r="AD32" s="37"/>
      <c r="AE32" s="40"/>
      <c r="AF32" s="40"/>
      <c r="AG32" s="40"/>
    </row>
    <row r="33" spans="1:33" ht="15.75" customHeight="1">
      <c r="A33" s="197"/>
      <c r="B33" s="90">
        <v>20</v>
      </c>
      <c r="C33" s="365" t="str">
        <f>IF((Sample!C36=0)," ",(Sample!C36))</f>
        <v> </v>
      </c>
      <c r="D33" s="366"/>
      <c r="E33" s="214"/>
      <c r="F33" s="215"/>
      <c r="G33" s="216"/>
      <c r="H33" s="217" t="str">
        <f t="shared" si="0"/>
        <v> </v>
      </c>
      <c r="I33" s="218"/>
      <c r="J33" s="215"/>
      <c r="K33" s="216"/>
      <c r="L33" s="217" t="str">
        <f t="shared" si="1"/>
        <v> </v>
      </c>
      <c r="M33" s="218"/>
      <c r="N33" s="215"/>
      <c r="O33" s="216"/>
      <c r="P33" s="217" t="str">
        <f t="shared" si="2"/>
        <v> </v>
      </c>
      <c r="Q33" s="218"/>
      <c r="R33" s="215"/>
      <c r="S33" s="216"/>
      <c r="T33" s="217" t="str">
        <f t="shared" si="3"/>
        <v> </v>
      </c>
      <c r="U33" s="218"/>
      <c r="V33" s="215"/>
      <c r="W33" s="216"/>
      <c r="X33" s="217" t="str">
        <f t="shared" si="4"/>
        <v> </v>
      </c>
      <c r="Y33" s="197"/>
      <c r="Z33" s="33">
        <f>IF(Sample!K36="",0,1)</f>
        <v>0</v>
      </c>
      <c r="AA33" s="33"/>
      <c r="AB33" s="33"/>
      <c r="AC33" s="36"/>
      <c r="AD33" s="37"/>
      <c r="AE33" s="36"/>
      <c r="AF33" s="36"/>
      <c r="AG33" s="40"/>
    </row>
    <row r="34" spans="1:33" ht="15.75" customHeight="1">
      <c r="A34" s="197"/>
      <c r="B34" s="90">
        <v>21</v>
      </c>
      <c r="C34" s="365" t="str">
        <f>IF((Sample!C37=0)," ",(Sample!C37))</f>
        <v> </v>
      </c>
      <c r="D34" s="366"/>
      <c r="E34" s="214"/>
      <c r="F34" s="215"/>
      <c r="G34" s="216"/>
      <c r="H34" s="217" t="str">
        <f t="shared" si="0"/>
        <v> </v>
      </c>
      <c r="I34" s="218"/>
      <c r="J34" s="215"/>
      <c r="K34" s="216"/>
      <c r="L34" s="217" t="str">
        <f t="shared" si="1"/>
        <v> </v>
      </c>
      <c r="M34" s="218"/>
      <c r="N34" s="215"/>
      <c r="O34" s="216"/>
      <c r="P34" s="217" t="str">
        <f t="shared" si="2"/>
        <v> </v>
      </c>
      <c r="Q34" s="218"/>
      <c r="R34" s="215"/>
      <c r="S34" s="216"/>
      <c r="T34" s="217" t="str">
        <f t="shared" si="3"/>
        <v> </v>
      </c>
      <c r="U34" s="218"/>
      <c r="V34" s="215"/>
      <c r="W34" s="216"/>
      <c r="X34" s="217" t="str">
        <f t="shared" si="4"/>
        <v> </v>
      </c>
      <c r="Y34" s="197"/>
      <c r="Z34" s="33">
        <f>IF(Sample!K37="",0,1)</f>
        <v>0</v>
      </c>
      <c r="AA34" s="33"/>
      <c r="AB34" s="33"/>
      <c r="AC34" s="36"/>
      <c r="AD34" s="37"/>
      <c r="AE34" s="36"/>
      <c r="AF34" s="36"/>
      <c r="AG34" s="40"/>
    </row>
    <row r="35" spans="1:33" ht="15.75" customHeight="1">
      <c r="A35" s="197"/>
      <c r="B35" s="90">
        <v>22</v>
      </c>
      <c r="C35" s="365" t="str">
        <f>IF((Sample!C38=0)," ",(Sample!C38))</f>
        <v> </v>
      </c>
      <c r="D35" s="366"/>
      <c r="E35" s="214"/>
      <c r="F35" s="215"/>
      <c r="G35" s="216"/>
      <c r="H35" s="217" t="str">
        <f t="shared" si="0"/>
        <v> </v>
      </c>
      <c r="I35" s="218"/>
      <c r="J35" s="215"/>
      <c r="K35" s="216"/>
      <c r="L35" s="217" t="str">
        <f t="shared" si="1"/>
        <v> </v>
      </c>
      <c r="M35" s="218"/>
      <c r="N35" s="215"/>
      <c r="O35" s="216"/>
      <c r="P35" s="217" t="str">
        <f t="shared" si="2"/>
        <v> </v>
      </c>
      <c r="Q35" s="218"/>
      <c r="R35" s="215"/>
      <c r="S35" s="216"/>
      <c r="T35" s="217" t="str">
        <f t="shared" si="3"/>
        <v> </v>
      </c>
      <c r="U35" s="218"/>
      <c r="V35" s="215"/>
      <c r="W35" s="216"/>
      <c r="X35" s="217" t="str">
        <f t="shared" si="4"/>
        <v> </v>
      </c>
      <c r="Y35" s="197"/>
      <c r="Z35" s="33">
        <f>IF(Sample!K38="",0,1)</f>
        <v>0</v>
      </c>
      <c r="AA35" s="33"/>
      <c r="AB35" s="33"/>
      <c r="AC35" s="36"/>
      <c r="AD35" s="38"/>
      <c r="AE35" s="36"/>
      <c r="AF35" s="36"/>
      <c r="AG35" s="40"/>
    </row>
    <row r="36" spans="1:33" ht="15.75" customHeight="1">
      <c r="A36" s="197"/>
      <c r="B36" s="90">
        <v>23</v>
      </c>
      <c r="C36" s="365" t="str">
        <f>IF((Sample!C39=0)," ",(Sample!C39))</f>
        <v> </v>
      </c>
      <c r="D36" s="366"/>
      <c r="E36" s="214"/>
      <c r="F36" s="215"/>
      <c r="G36" s="216"/>
      <c r="H36" s="217" t="str">
        <f t="shared" si="0"/>
        <v> </v>
      </c>
      <c r="I36" s="218"/>
      <c r="J36" s="215"/>
      <c r="K36" s="216"/>
      <c r="L36" s="217" t="str">
        <f t="shared" si="1"/>
        <v> </v>
      </c>
      <c r="M36" s="218"/>
      <c r="N36" s="215"/>
      <c r="O36" s="216"/>
      <c r="P36" s="217" t="str">
        <f t="shared" si="2"/>
        <v> </v>
      </c>
      <c r="Q36" s="218"/>
      <c r="R36" s="215"/>
      <c r="S36" s="216"/>
      <c r="T36" s="217" t="str">
        <f t="shared" si="3"/>
        <v> </v>
      </c>
      <c r="U36" s="218"/>
      <c r="V36" s="215"/>
      <c r="W36" s="216"/>
      <c r="X36" s="217" t="str">
        <f t="shared" si="4"/>
        <v> </v>
      </c>
      <c r="Y36" s="197"/>
      <c r="Z36" s="33">
        <f>IF(Sample!K39="",0,1)</f>
        <v>0</v>
      </c>
      <c r="AA36" s="33"/>
      <c r="AB36" s="33"/>
      <c r="AC36" s="36"/>
      <c r="AD36" s="37"/>
      <c r="AE36" s="36"/>
      <c r="AF36" s="36"/>
      <c r="AG36" s="40"/>
    </row>
    <row r="37" spans="1:33" ht="15.75" customHeight="1">
      <c r="A37" s="197"/>
      <c r="B37" s="90">
        <v>24</v>
      </c>
      <c r="C37" s="365" t="str">
        <f>IF((Sample!C40=0)," ",(Sample!C40))</f>
        <v> </v>
      </c>
      <c r="D37" s="366"/>
      <c r="E37" s="214"/>
      <c r="F37" s="215"/>
      <c r="G37" s="216"/>
      <c r="H37" s="217" t="str">
        <f t="shared" si="0"/>
        <v> </v>
      </c>
      <c r="I37" s="218"/>
      <c r="J37" s="215"/>
      <c r="K37" s="216"/>
      <c r="L37" s="217" t="str">
        <f t="shared" si="1"/>
        <v> </v>
      </c>
      <c r="M37" s="218"/>
      <c r="N37" s="215"/>
      <c r="O37" s="216"/>
      <c r="P37" s="217" t="str">
        <f t="shared" si="2"/>
        <v> </v>
      </c>
      <c r="Q37" s="218"/>
      <c r="R37" s="215"/>
      <c r="S37" s="216"/>
      <c r="T37" s="217" t="str">
        <f t="shared" si="3"/>
        <v> </v>
      </c>
      <c r="U37" s="218"/>
      <c r="V37" s="215"/>
      <c r="W37" s="216"/>
      <c r="X37" s="217" t="str">
        <f t="shared" si="4"/>
        <v> </v>
      </c>
      <c r="Y37" s="197"/>
      <c r="Z37" s="33">
        <f>IF(Sample!K40="",0,1)</f>
        <v>0</v>
      </c>
      <c r="AA37" s="33"/>
      <c r="AB37" s="33"/>
      <c r="AC37" s="36"/>
      <c r="AD37" s="37"/>
      <c r="AE37" s="36"/>
      <c r="AF37" s="36"/>
      <c r="AG37" s="40"/>
    </row>
    <row r="38" spans="1:33" ht="15.75" customHeight="1">
      <c r="A38" s="197"/>
      <c r="B38" s="90">
        <v>25</v>
      </c>
      <c r="C38" s="365" t="str">
        <f>IF((Sample!C41=0)," ",(Sample!C41))</f>
        <v> </v>
      </c>
      <c r="D38" s="366"/>
      <c r="E38" s="214"/>
      <c r="F38" s="215"/>
      <c r="G38" s="216"/>
      <c r="H38" s="217" t="str">
        <f t="shared" si="0"/>
        <v> </v>
      </c>
      <c r="I38" s="218"/>
      <c r="J38" s="215"/>
      <c r="K38" s="216"/>
      <c r="L38" s="217" t="str">
        <f t="shared" si="1"/>
        <v> </v>
      </c>
      <c r="M38" s="218"/>
      <c r="N38" s="215"/>
      <c r="O38" s="216"/>
      <c r="P38" s="217" t="str">
        <f t="shared" si="2"/>
        <v> </v>
      </c>
      <c r="Q38" s="218"/>
      <c r="R38" s="215"/>
      <c r="S38" s="216"/>
      <c r="T38" s="217" t="str">
        <f t="shared" si="3"/>
        <v> </v>
      </c>
      <c r="U38" s="218"/>
      <c r="V38" s="215"/>
      <c r="W38" s="216"/>
      <c r="X38" s="217" t="str">
        <f t="shared" si="4"/>
        <v> </v>
      </c>
      <c r="Y38" s="197"/>
      <c r="Z38" s="33">
        <f>IF(Sample!K41="",0,1)</f>
        <v>0</v>
      </c>
      <c r="AA38" s="33"/>
      <c r="AB38" s="33"/>
      <c r="AC38" s="36"/>
      <c r="AD38" s="37"/>
      <c r="AE38" s="36"/>
      <c r="AF38" s="36"/>
      <c r="AG38" s="40"/>
    </row>
    <row r="39" spans="1:33" ht="15.75" customHeight="1">
      <c r="A39" s="197"/>
      <c r="B39" s="90">
        <v>26</v>
      </c>
      <c r="C39" s="365" t="str">
        <f>IF((Sample!C42=0)," ",(Sample!C42))</f>
        <v> </v>
      </c>
      <c r="D39" s="366"/>
      <c r="E39" s="214"/>
      <c r="F39" s="215"/>
      <c r="G39" s="216"/>
      <c r="H39" s="217" t="str">
        <f t="shared" si="0"/>
        <v> </v>
      </c>
      <c r="I39" s="218"/>
      <c r="J39" s="215"/>
      <c r="K39" s="216"/>
      <c r="L39" s="217" t="str">
        <f t="shared" si="1"/>
        <v> </v>
      </c>
      <c r="M39" s="218"/>
      <c r="N39" s="215"/>
      <c r="O39" s="216"/>
      <c r="P39" s="217" t="str">
        <f t="shared" si="2"/>
        <v> </v>
      </c>
      <c r="Q39" s="218"/>
      <c r="R39" s="215"/>
      <c r="S39" s="216"/>
      <c r="T39" s="217" t="str">
        <f t="shared" si="3"/>
        <v> </v>
      </c>
      <c r="U39" s="218"/>
      <c r="V39" s="215"/>
      <c r="W39" s="216"/>
      <c r="X39" s="217" t="str">
        <f t="shared" si="4"/>
        <v> </v>
      </c>
      <c r="Y39" s="197"/>
      <c r="Z39" s="33">
        <f>IF(Sample!K42="",0,1)</f>
        <v>0</v>
      </c>
      <c r="AA39" s="33"/>
      <c r="AB39" s="33"/>
      <c r="AC39" s="36"/>
      <c r="AD39" s="37"/>
      <c r="AE39" s="39"/>
      <c r="AF39" s="39"/>
      <c r="AG39" s="40"/>
    </row>
    <row r="40" spans="1:33" ht="15.75" customHeight="1">
      <c r="A40" s="197"/>
      <c r="B40" s="90">
        <v>27</v>
      </c>
      <c r="C40" s="365" t="str">
        <f>IF((Sample!C43=0)," ",(Sample!C43))</f>
        <v> </v>
      </c>
      <c r="D40" s="366"/>
      <c r="E40" s="214"/>
      <c r="F40" s="215"/>
      <c r="G40" s="216"/>
      <c r="H40" s="217" t="str">
        <f t="shared" si="0"/>
        <v> </v>
      </c>
      <c r="I40" s="218"/>
      <c r="J40" s="215"/>
      <c r="K40" s="216"/>
      <c r="L40" s="217" t="str">
        <f t="shared" si="1"/>
        <v> </v>
      </c>
      <c r="M40" s="218"/>
      <c r="N40" s="215"/>
      <c r="O40" s="216"/>
      <c r="P40" s="217" t="str">
        <f t="shared" si="2"/>
        <v> </v>
      </c>
      <c r="Q40" s="218"/>
      <c r="R40" s="215"/>
      <c r="S40" s="216"/>
      <c r="T40" s="217" t="str">
        <f t="shared" si="3"/>
        <v> </v>
      </c>
      <c r="U40" s="218"/>
      <c r="V40" s="215"/>
      <c r="W40" s="216"/>
      <c r="X40" s="217" t="str">
        <f t="shared" si="4"/>
        <v> </v>
      </c>
      <c r="Y40" s="197"/>
      <c r="Z40" s="33">
        <f>IF(Sample!K43="",0,1)</f>
        <v>0</v>
      </c>
      <c r="AA40" s="33"/>
      <c r="AB40" s="33"/>
      <c r="AC40" s="36"/>
      <c r="AD40" s="37"/>
      <c r="AE40" s="36"/>
      <c r="AF40" s="36"/>
      <c r="AG40" s="40"/>
    </row>
    <row r="41" spans="1:33" ht="15.75" customHeight="1">
      <c r="A41" s="197"/>
      <c r="B41" s="90">
        <v>28</v>
      </c>
      <c r="C41" s="365" t="str">
        <f>IF((Sample!C44=0)," ",(Sample!C44))</f>
        <v> </v>
      </c>
      <c r="D41" s="366"/>
      <c r="E41" s="214"/>
      <c r="F41" s="215"/>
      <c r="G41" s="216"/>
      <c r="H41" s="217" t="str">
        <f t="shared" si="0"/>
        <v> </v>
      </c>
      <c r="I41" s="218"/>
      <c r="J41" s="215"/>
      <c r="K41" s="216"/>
      <c r="L41" s="217" t="str">
        <f t="shared" si="1"/>
        <v> </v>
      </c>
      <c r="M41" s="218"/>
      <c r="N41" s="215"/>
      <c r="O41" s="216"/>
      <c r="P41" s="217" t="str">
        <f t="shared" si="2"/>
        <v> </v>
      </c>
      <c r="Q41" s="218"/>
      <c r="R41" s="215"/>
      <c r="S41" s="216"/>
      <c r="T41" s="217" t="str">
        <f t="shared" si="3"/>
        <v> </v>
      </c>
      <c r="U41" s="218"/>
      <c r="V41" s="215"/>
      <c r="W41" s="216"/>
      <c r="X41" s="217" t="str">
        <f t="shared" si="4"/>
        <v> </v>
      </c>
      <c r="Y41" s="197"/>
      <c r="Z41" s="33">
        <f>IF(Sample!K44="",0,1)</f>
        <v>0</v>
      </c>
      <c r="AA41" s="33"/>
      <c r="AB41" s="33"/>
      <c r="AC41" s="36"/>
      <c r="AD41" s="40"/>
      <c r="AE41" s="40"/>
      <c r="AF41" s="40"/>
      <c r="AG41" s="40"/>
    </row>
    <row r="42" spans="1:33" ht="15.75" customHeight="1">
      <c r="A42" s="197"/>
      <c r="B42" s="90">
        <v>29</v>
      </c>
      <c r="C42" s="365" t="str">
        <f>IF((Sample!C45=0)," ",(Sample!C45))</f>
        <v> </v>
      </c>
      <c r="D42" s="366"/>
      <c r="E42" s="214"/>
      <c r="F42" s="215"/>
      <c r="G42" s="216"/>
      <c r="H42" s="217" t="str">
        <f t="shared" si="0"/>
        <v> </v>
      </c>
      <c r="I42" s="218"/>
      <c r="J42" s="215"/>
      <c r="K42" s="216"/>
      <c r="L42" s="217" t="str">
        <f t="shared" si="1"/>
        <v> </v>
      </c>
      <c r="M42" s="218"/>
      <c r="N42" s="215"/>
      <c r="O42" s="216"/>
      <c r="P42" s="217" t="str">
        <f t="shared" si="2"/>
        <v> </v>
      </c>
      <c r="Q42" s="218"/>
      <c r="R42" s="215"/>
      <c r="S42" s="216"/>
      <c r="T42" s="217" t="str">
        <f t="shared" si="3"/>
        <v> </v>
      </c>
      <c r="U42" s="218"/>
      <c r="V42" s="215"/>
      <c r="W42" s="216"/>
      <c r="X42" s="217" t="str">
        <f t="shared" si="4"/>
        <v> </v>
      </c>
      <c r="Y42" s="197"/>
      <c r="Z42" s="33">
        <f>IF(Sample!K45="",0,1)</f>
        <v>0</v>
      </c>
      <c r="AA42" s="33"/>
      <c r="AB42" s="33"/>
      <c r="AC42" s="36"/>
      <c r="AD42" s="40"/>
      <c r="AE42" s="40"/>
      <c r="AF42" s="40"/>
      <c r="AG42" s="40"/>
    </row>
    <row r="43" spans="1:28" ht="15.75" customHeight="1">
      <c r="A43" s="197"/>
      <c r="B43" s="90">
        <v>30</v>
      </c>
      <c r="C43" s="365" t="str">
        <f>IF((Sample!C46=0)," ",(Sample!C46))</f>
        <v> </v>
      </c>
      <c r="D43" s="366"/>
      <c r="E43" s="214"/>
      <c r="F43" s="215"/>
      <c r="G43" s="216"/>
      <c r="H43" s="217" t="str">
        <f t="shared" si="0"/>
        <v> </v>
      </c>
      <c r="I43" s="218"/>
      <c r="J43" s="215"/>
      <c r="K43" s="216"/>
      <c r="L43" s="217" t="str">
        <f t="shared" si="1"/>
        <v> </v>
      </c>
      <c r="M43" s="218"/>
      <c r="N43" s="215"/>
      <c r="O43" s="216"/>
      <c r="P43" s="217" t="str">
        <f t="shared" si="2"/>
        <v> </v>
      </c>
      <c r="Q43" s="218"/>
      <c r="R43" s="215"/>
      <c r="S43" s="216"/>
      <c r="T43" s="217" t="str">
        <f t="shared" si="3"/>
        <v> </v>
      </c>
      <c r="U43" s="218"/>
      <c r="V43" s="215"/>
      <c r="W43" s="216"/>
      <c r="X43" s="217" t="str">
        <f t="shared" si="4"/>
        <v> </v>
      </c>
      <c r="Y43" s="197"/>
      <c r="Z43" s="33">
        <f>IF(Sample!K46="",0,1)</f>
        <v>0</v>
      </c>
      <c r="AA43" s="33"/>
      <c r="AB43" s="33"/>
    </row>
    <row r="44" spans="1:28" ht="15.75" customHeight="1">
      <c r="A44" s="197"/>
      <c r="B44" s="90">
        <v>31</v>
      </c>
      <c r="C44" s="365" t="str">
        <f>IF((Sample!C47=0)," ",(Sample!C47))</f>
        <v> </v>
      </c>
      <c r="D44" s="366"/>
      <c r="E44" s="214"/>
      <c r="F44" s="215"/>
      <c r="G44" s="216"/>
      <c r="H44" s="217" t="str">
        <f t="shared" si="0"/>
        <v> </v>
      </c>
      <c r="I44" s="218"/>
      <c r="J44" s="215"/>
      <c r="K44" s="216"/>
      <c r="L44" s="217" t="str">
        <f t="shared" si="1"/>
        <v> </v>
      </c>
      <c r="M44" s="218"/>
      <c r="N44" s="215"/>
      <c r="O44" s="216"/>
      <c r="P44" s="217" t="str">
        <f t="shared" si="2"/>
        <v> </v>
      </c>
      <c r="Q44" s="218"/>
      <c r="R44" s="215"/>
      <c r="S44" s="216"/>
      <c r="T44" s="217" t="str">
        <f t="shared" si="3"/>
        <v> </v>
      </c>
      <c r="U44" s="218"/>
      <c r="V44" s="215"/>
      <c r="W44" s="216"/>
      <c r="X44" s="217" t="str">
        <f t="shared" si="4"/>
        <v> </v>
      </c>
      <c r="Y44" s="197"/>
      <c r="Z44" s="33">
        <f>IF(Sample!K47="",0,1)</f>
        <v>0</v>
      </c>
      <c r="AA44" s="33"/>
      <c r="AB44" s="33"/>
    </row>
    <row r="45" spans="1:28" ht="15.75" customHeight="1">
      <c r="A45" s="197"/>
      <c r="B45" s="90">
        <v>32</v>
      </c>
      <c r="C45" s="365" t="str">
        <f>IF((Sample!C48=0)," ",(Sample!C48))</f>
        <v> </v>
      </c>
      <c r="D45" s="366"/>
      <c r="E45" s="214"/>
      <c r="F45" s="215"/>
      <c r="G45" s="216"/>
      <c r="H45" s="217" t="str">
        <f t="shared" si="0"/>
        <v> </v>
      </c>
      <c r="I45" s="218"/>
      <c r="J45" s="215"/>
      <c r="K45" s="216"/>
      <c r="L45" s="217" t="str">
        <f t="shared" si="1"/>
        <v> </v>
      </c>
      <c r="M45" s="218"/>
      <c r="N45" s="215"/>
      <c r="O45" s="216"/>
      <c r="P45" s="217" t="str">
        <f t="shared" si="2"/>
        <v> </v>
      </c>
      <c r="Q45" s="218"/>
      <c r="R45" s="215"/>
      <c r="S45" s="216"/>
      <c r="T45" s="217" t="str">
        <f t="shared" si="3"/>
        <v> </v>
      </c>
      <c r="U45" s="218"/>
      <c r="V45" s="215"/>
      <c r="W45" s="216"/>
      <c r="X45" s="217" t="str">
        <f t="shared" si="4"/>
        <v> </v>
      </c>
      <c r="Y45" s="197"/>
      <c r="Z45" s="33">
        <f>IF(Sample!K48="",0,1)</f>
        <v>0</v>
      </c>
      <c r="AA45" s="33"/>
      <c r="AB45" s="33"/>
    </row>
    <row r="46" spans="1:28" ht="15.75" customHeight="1">
      <c r="A46" s="197"/>
      <c r="B46" s="90">
        <v>33</v>
      </c>
      <c r="C46" s="365" t="str">
        <f>IF((Sample!C49=0)," ",(Sample!C49))</f>
        <v> </v>
      </c>
      <c r="D46" s="366"/>
      <c r="E46" s="214"/>
      <c r="F46" s="215"/>
      <c r="G46" s="216"/>
      <c r="H46" s="217" t="str">
        <f t="shared" si="0"/>
        <v> </v>
      </c>
      <c r="I46" s="218"/>
      <c r="J46" s="215"/>
      <c r="K46" s="216"/>
      <c r="L46" s="217" t="str">
        <f t="shared" si="1"/>
        <v> </v>
      </c>
      <c r="M46" s="218"/>
      <c r="N46" s="215"/>
      <c r="O46" s="216"/>
      <c r="P46" s="217" t="str">
        <f t="shared" si="2"/>
        <v> </v>
      </c>
      <c r="Q46" s="218"/>
      <c r="R46" s="215"/>
      <c r="S46" s="216"/>
      <c r="T46" s="217" t="str">
        <f t="shared" si="3"/>
        <v> </v>
      </c>
      <c r="U46" s="218"/>
      <c r="V46" s="215"/>
      <c r="W46" s="216"/>
      <c r="X46" s="217" t="str">
        <f t="shared" si="4"/>
        <v> </v>
      </c>
      <c r="Y46" s="197"/>
      <c r="Z46" s="33">
        <f>IF(Sample!K49="",0,1)</f>
        <v>0</v>
      </c>
      <c r="AA46" s="33"/>
      <c r="AB46" s="33"/>
    </row>
    <row r="47" spans="1:28" ht="15.75" customHeight="1">
      <c r="A47" s="197"/>
      <c r="B47" s="90">
        <v>34</v>
      </c>
      <c r="C47" s="365" t="str">
        <f>IF((Sample!C50=0)," ",(Sample!C50))</f>
        <v> </v>
      </c>
      <c r="D47" s="366"/>
      <c r="E47" s="214"/>
      <c r="F47" s="215"/>
      <c r="G47" s="216"/>
      <c r="H47" s="217" t="str">
        <f t="shared" si="0"/>
        <v> </v>
      </c>
      <c r="I47" s="218"/>
      <c r="J47" s="215"/>
      <c r="K47" s="216"/>
      <c r="L47" s="217" t="str">
        <f t="shared" si="1"/>
        <v> </v>
      </c>
      <c r="M47" s="218"/>
      <c r="N47" s="215"/>
      <c r="O47" s="216"/>
      <c r="P47" s="217" t="str">
        <f t="shared" si="2"/>
        <v> </v>
      </c>
      <c r="Q47" s="218"/>
      <c r="R47" s="215"/>
      <c r="S47" s="216"/>
      <c r="T47" s="217" t="str">
        <f t="shared" si="3"/>
        <v> </v>
      </c>
      <c r="U47" s="218"/>
      <c r="V47" s="215"/>
      <c r="W47" s="216"/>
      <c r="X47" s="217" t="str">
        <f t="shared" si="4"/>
        <v> </v>
      </c>
      <c r="Y47" s="197"/>
      <c r="Z47" s="33">
        <f>IF(Sample!K50="",0,1)</f>
        <v>0</v>
      </c>
      <c r="AA47" s="33"/>
      <c r="AB47" s="33"/>
    </row>
    <row r="48" spans="1:28" ht="15.75" customHeight="1">
      <c r="A48" s="197"/>
      <c r="B48" s="90">
        <v>35</v>
      </c>
      <c r="C48" s="365" t="str">
        <f>IF((Sample!C51=0)," ",(Sample!C51))</f>
        <v> </v>
      </c>
      <c r="D48" s="366"/>
      <c r="E48" s="214"/>
      <c r="F48" s="215"/>
      <c r="G48" s="216"/>
      <c r="H48" s="217" t="str">
        <f t="shared" si="0"/>
        <v> </v>
      </c>
      <c r="I48" s="218"/>
      <c r="J48" s="215"/>
      <c r="K48" s="216"/>
      <c r="L48" s="217" t="str">
        <f t="shared" si="1"/>
        <v> </v>
      </c>
      <c r="M48" s="218"/>
      <c r="N48" s="215"/>
      <c r="O48" s="216"/>
      <c r="P48" s="217" t="str">
        <f t="shared" si="2"/>
        <v> </v>
      </c>
      <c r="Q48" s="218"/>
      <c r="R48" s="215"/>
      <c r="S48" s="216"/>
      <c r="T48" s="217" t="str">
        <f t="shared" si="3"/>
        <v> </v>
      </c>
      <c r="U48" s="218"/>
      <c r="V48" s="215"/>
      <c r="W48" s="216"/>
      <c r="X48" s="217" t="str">
        <f t="shared" si="4"/>
        <v> </v>
      </c>
      <c r="Y48" s="197"/>
      <c r="Z48" s="33">
        <f>IF(Sample!K51="",0,1)</f>
        <v>0</v>
      </c>
      <c r="AA48" s="33"/>
      <c r="AB48" s="33"/>
    </row>
    <row r="49" spans="1:28" ht="15.75" customHeight="1">
      <c r="A49" s="197"/>
      <c r="B49" s="90">
        <v>36</v>
      </c>
      <c r="C49" s="365" t="str">
        <f>IF((Sample!C52=0)," ",(Sample!C52))</f>
        <v> </v>
      </c>
      <c r="D49" s="366"/>
      <c r="E49" s="214"/>
      <c r="F49" s="215"/>
      <c r="G49" s="216"/>
      <c r="H49" s="217" t="str">
        <f t="shared" si="0"/>
        <v> </v>
      </c>
      <c r="I49" s="218"/>
      <c r="J49" s="215"/>
      <c r="K49" s="216"/>
      <c r="L49" s="217" t="str">
        <f t="shared" si="1"/>
        <v> </v>
      </c>
      <c r="M49" s="218"/>
      <c r="N49" s="215"/>
      <c r="O49" s="216"/>
      <c r="P49" s="217" t="str">
        <f t="shared" si="2"/>
        <v> </v>
      </c>
      <c r="Q49" s="218"/>
      <c r="R49" s="215"/>
      <c r="S49" s="216"/>
      <c r="T49" s="217" t="str">
        <f t="shared" si="3"/>
        <v> </v>
      </c>
      <c r="U49" s="218"/>
      <c r="V49" s="215"/>
      <c r="W49" s="216"/>
      <c r="X49" s="217" t="str">
        <f t="shared" si="4"/>
        <v> </v>
      </c>
      <c r="Y49" s="197"/>
      <c r="Z49" s="33">
        <f>IF(Sample!K52="",0,1)</f>
        <v>0</v>
      </c>
      <c r="AA49" s="33"/>
      <c r="AB49" s="33"/>
    </row>
    <row r="50" spans="1:28" ht="15.75" customHeight="1">
      <c r="A50" s="197"/>
      <c r="B50" s="90">
        <v>37</v>
      </c>
      <c r="C50" s="365" t="str">
        <f>IF((Sample!C53=0)," ",(Sample!C53))</f>
        <v> </v>
      </c>
      <c r="D50" s="366"/>
      <c r="E50" s="214"/>
      <c r="F50" s="215"/>
      <c r="G50" s="216"/>
      <c r="H50" s="217" t="str">
        <f t="shared" si="0"/>
        <v> </v>
      </c>
      <c r="I50" s="218"/>
      <c r="J50" s="215"/>
      <c r="K50" s="216"/>
      <c r="L50" s="217" t="str">
        <f t="shared" si="1"/>
        <v> </v>
      </c>
      <c r="M50" s="218"/>
      <c r="N50" s="215"/>
      <c r="O50" s="216"/>
      <c r="P50" s="217" t="str">
        <f t="shared" si="2"/>
        <v> </v>
      </c>
      <c r="Q50" s="218"/>
      <c r="R50" s="215"/>
      <c r="S50" s="216"/>
      <c r="T50" s="217" t="str">
        <f t="shared" si="3"/>
        <v> </v>
      </c>
      <c r="U50" s="218"/>
      <c r="V50" s="215"/>
      <c r="W50" s="216"/>
      <c r="X50" s="217" t="str">
        <f t="shared" si="4"/>
        <v> </v>
      </c>
      <c r="Y50" s="197"/>
      <c r="Z50" s="33">
        <f>IF(Sample!K53="",0,1)</f>
        <v>0</v>
      </c>
      <c r="AA50" s="33"/>
      <c r="AB50" s="33"/>
    </row>
    <row r="51" spans="1:28" ht="15.75" customHeight="1">
      <c r="A51" s="197"/>
      <c r="B51" s="90">
        <v>38</v>
      </c>
      <c r="C51" s="365" t="str">
        <f>IF((Sample!C54=0)," ",(Sample!C54))</f>
        <v> </v>
      </c>
      <c r="D51" s="366"/>
      <c r="E51" s="214"/>
      <c r="F51" s="215"/>
      <c r="G51" s="216"/>
      <c r="H51" s="217" t="str">
        <f t="shared" si="0"/>
        <v> </v>
      </c>
      <c r="I51" s="218"/>
      <c r="J51" s="215"/>
      <c r="K51" s="216"/>
      <c r="L51" s="217" t="str">
        <f t="shared" si="1"/>
        <v> </v>
      </c>
      <c r="M51" s="218"/>
      <c r="N51" s="215"/>
      <c r="O51" s="216"/>
      <c r="P51" s="217" t="str">
        <f t="shared" si="2"/>
        <v> </v>
      </c>
      <c r="Q51" s="218"/>
      <c r="R51" s="215"/>
      <c r="S51" s="216"/>
      <c r="T51" s="217" t="str">
        <f t="shared" si="3"/>
        <v> </v>
      </c>
      <c r="U51" s="218"/>
      <c r="V51" s="215"/>
      <c r="W51" s="216"/>
      <c r="X51" s="217" t="str">
        <f t="shared" si="4"/>
        <v> </v>
      </c>
      <c r="Y51" s="197"/>
      <c r="Z51" s="33">
        <f>IF(Sample!K54="",0,1)</f>
        <v>0</v>
      </c>
      <c r="AA51" s="33"/>
      <c r="AB51" s="33"/>
    </row>
    <row r="52" spans="1:28" ht="15.75" customHeight="1">
      <c r="A52" s="197"/>
      <c r="B52" s="90">
        <v>39</v>
      </c>
      <c r="C52" s="365" t="str">
        <f>IF((Sample!C55=0)," ",(Sample!C55))</f>
        <v> </v>
      </c>
      <c r="D52" s="366"/>
      <c r="E52" s="214"/>
      <c r="F52" s="215"/>
      <c r="G52" s="216"/>
      <c r="H52" s="217" t="str">
        <f t="shared" si="0"/>
        <v> </v>
      </c>
      <c r="I52" s="218"/>
      <c r="J52" s="215"/>
      <c r="K52" s="216"/>
      <c r="L52" s="217" t="str">
        <f t="shared" si="1"/>
        <v> </v>
      </c>
      <c r="M52" s="218"/>
      <c r="N52" s="215"/>
      <c r="O52" s="216"/>
      <c r="P52" s="217" t="str">
        <f t="shared" si="2"/>
        <v> </v>
      </c>
      <c r="Q52" s="218"/>
      <c r="R52" s="215"/>
      <c r="S52" s="216"/>
      <c r="T52" s="217" t="str">
        <f t="shared" si="3"/>
        <v> </v>
      </c>
      <c r="U52" s="218"/>
      <c r="V52" s="215"/>
      <c r="W52" s="216"/>
      <c r="X52" s="217" t="str">
        <f t="shared" si="4"/>
        <v> </v>
      </c>
      <c r="Y52" s="197"/>
      <c r="Z52" s="33">
        <f>IF(Sample!K55="",0,1)</f>
        <v>0</v>
      </c>
      <c r="AA52" s="33"/>
      <c r="AB52" s="33"/>
    </row>
    <row r="53" spans="1:28" ht="15.75" customHeight="1" thickBot="1">
      <c r="A53" s="197"/>
      <c r="B53" s="91">
        <v>40</v>
      </c>
      <c r="C53" s="367" t="str">
        <f>IF((Sample!C56=0)," ",(Sample!C56))</f>
        <v> </v>
      </c>
      <c r="D53" s="368"/>
      <c r="E53" s="214"/>
      <c r="F53" s="215"/>
      <c r="G53" s="216"/>
      <c r="H53" s="217" t="str">
        <f t="shared" si="0"/>
        <v> </v>
      </c>
      <c r="I53" s="218"/>
      <c r="J53" s="215"/>
      <c r="K53" s="216"/>
      <c r="L53" s="217" t="str">
        <f t="shared" si="1"/>
        <v> </v>
      </c>
      <c r="M53" s="218"/>
      <c r="N53" s="215"/>
      <c r="O53" s="216"/>
      <c r="P53" s="217" t="str">
        <f t="shared" si="2"/>
        <v> </v>
      </c>
      <c r="Q53" s="218"/>
      <c r="R53" s="215"/>
      <c r="S53" s="216"/>
      <c r="T53" s="217" t="str">
        <f t="shared" si="3"/>
        <v> </v>
      </c>
      <c r="U53" s="218"/>
      <c r="V53" s="215"/>
      <c r="W53" s="216"/>
      <c r="X53" s="217" t="str">
        <f t="shared" si="4"/>
        <v> </v>
      </c>
      <c r="Y53" s="197"/>
      <c r="Z53" s="33">
        <f>IF(Sample!K56="",0,1)</f>
        <v>0</v>
      </c>
      <c r="AA53" s="33"/>
      <c r="AB53" s="33"/>
    </row>
    <row r="54" spans="1:25" ht="12.75">
      <c r="A54" s="197"/>
      <c r="B54" s="219"/>
      <c r="C54" s="220"/>
      <c r="D54" s="220"/>
      <c r="E54" s="219"/>
      <c r="F54" s="219"/>
      <c r="G54" s="219"/>
      <c r="H54" s="219"/>
      <c r="I54" s="219"/>
      <c r="J54" s="219"/>
      <c r="K54" s="219"/>
      <c r="L54" s="219"/>
      <c r="M54" s="219"/>
      <c r="N54" s="219"/>
      <c r="O54" s="219"/>
      <c r="P54" s="219"/>
      <c r="Q54" s="219"/>
      <c r="R54" s="219"/>
      <c r="S54" s="219"/>
      <c r="T54" s="219"/>
      <c r="U54" s="219"/>
      <c r="V54" s="219"/>
      <c r="W54" s="219"/>
      <c r="X54" s="219"/>
      <c r="Y54" s="197"/>
    </row>
    <row r="55" spans="1:25" ht="12.75">
      <c r="A55" s="29"/>
      <c r="B55" s="29"/>
      <c r="C55" s="29"/>
      <c r="D55" s="94"/>
      <c r="E55" s="29"/>
      <c r="F55" s="29"/>
      <c r="G55" s="29"/>
      <c r="H55" s="29"/>
      <c r="I55" s="29"/>
      <c r="J55" s="29"/>
      <c r="K55" s="29"/>
      <c r="L55" s="29"/>
      <c r="M55" s="29"/>
      <c r="N55" s="29"/>
      <c r="O55" s="29"/>
      <c r="P55" s="29"/>
      <c r="Q55" s="29"/>
      <c r="R55" s="29"/>
      <c r="S55" s="29"/>
      <c r="T55" s="29"/>
      <c r="U55" s="29"/>
      <c r="V55" s="29"/>
      <c r="W55" s="29"/>
      <c r="X55" s="29"/>
      <c r="Y55" s="29"/>
    </row>
    <row r="56" spans="1:25" ht="12.75">
      <c r="A56" s="29"/>
      <c r="B56" s="29"/>
      <c r="C56" s="29"/>
      <c r="D56" s="94"/>
      <c r="E56" s="29"/>
      <c r="F56" s="29"/>
      <c r="G56" s="29"/>
      <c r="H56" s="29"/>
      <c r="I56" s="29"/>
      <c r="J56" s="29"/>
      <c r="K56" s="29"/>
      <c r="L56" s="29"/>
      <c r="M56" s="29"/>
      <c r="N56" s="29"/>
      <c r="O56" s="29"/>
      <c r="P56" s="29"/>
      <c r="Q56" s="29"/>
      <c r="R56" s="29"/>
      <c r="S56" s="29"/>
      <c r="T56" s="29"/>
      <c r="U56" s="29"/>
      <c r="V56" s="29"/>
      <c r="W56" s="29"/>
      <c r="X56" s="29"/>
      <c r="Y56" s="29"/>
    </row>
    <row r="57" spans="1:25" ht="12.75">
      <c r="A57" s="29"/>
      <c r="B57" s="29"/>
      <c r="C57" s="29"/>
      <c r="D57" s="94"/>
      <c r="E57" s="29"/>
      <c r="F57" s="29"/>
      <c r="G57" s="29"/>
      <c r="H57" s="29"/>
      <c r="I57" s="29"/>
      <c r="J57" s="29"/>
      <c r="K57" s="29"/>
      <c r="L57" s="29"/>
      <c r="M57" s="29"/>
      <c r="N57" s="29"/>
      <c r="O57" s="29"/>
      <c r="P57" s="29"/>
      <c r="Q57" s="29"/>
      <c r="R57" s="29"/>
      <c r="S57" s="29"/>
      <c r="T57" s="29"/>
      <c r="U57" s="29"/>
      <c r="V57" s="29"/>
      <c r="W57" s="29"/>
      <c r="X57" s="29"/>
      <c r="Y57" s="29"/>
    </row>
    <row r="58" spans="1:25" ht="12.75">
      <c r="A58" s="29"/>
      <c r="B58" s="29"/>
      <c r="C58" s="29"/>
      <c r="D58" s="94"/>
      <c r="E58" s="29"/>
      <c r="F58" s="29"/>
      <c r="G58" s="29"/>
      <c r="H58" s="29"/>
      <c r="I58" s="29"/>
      <c r="J58" s="29"/>
      <c r="K58" s="29"/>
      <c r="L58" s="29"/>
      <c r="M58" s="29"/>
      <c r="N58" s="29"/>
      <c r="O58" s="29"/>
      <c r="P58" s="29"/>
      <c r="Q58" s="29"/>
      <c r="R58" s="29"/>
      <c r="S58" s="29"/>
      <c r="T58" s="29"/>
      <c r="U58" s="29"/>
      <c r="V58" s="29"/>
      <c r="W58" s="29"/>
      <c r="X58" s="29"/>
      <c r="Y58" s="29"/>
    </row>
    <row r="59" spans="1:25" ht="12.75">
      <c r="A59" s="29"/>
      <c r="B59" s="29"/>
      <c r="C59" s="29"/>
      <c r="D59" s="94"/>
      <c r="E59" s="29"/>
      <c r="F59" s="29"/>
      <c r="G59" s="29"/>
      <c r="H59" s="29"/>
      <c r="I59" s="29"/>
      <c r="J59" s="29"/>
      <c r="K59" s="29"/>
      <c r="L59" s="29"/>
      <c r="M59" s="29"/>
      <c r="N59" s="29"/>
      <c r="O59" s="29"/>
      <c r="P59" s="29"/>
      <c r="Q59" s="29"/>
      <c r="R59" s="29"/>
      <c r="S59" s="29"/>
      <c r="T59" s="29"/>
      <c r="U59" s="29"/>
      <c r="V59" s="29"/>
      <c r="W59" s="29"/>
      <c r="X59" s="29"/>
      <c r="Y59" s="29"/>
    </row>
    <row r="60" spans="1:25" ht="12.75">
      <c r="A60" s="29"/>
      <c r="B60" s="29"/>
      <c r="C60" s="29"/>
      <c r="D60" s="94"/>
      <c r="E60" s="29"/>
      <c r="F60" s="29"/>
      <c r="G60" s="29"/>
      <c r="H60" s="29"/>
      <c r="I60" s="29"/>
      <c r="J60" s="29"/>
      <c r="K60" s="29"/>
      <c r="L60" s="29"/>
      <c r="M60" s="29"/>
      <c r="N60" s="29"/>
      <c r="O60" s="29"/>
      <c r="P60" s="29"/>
      <c r="Q60" s="29"/>
      <c r="R60" s="29"/>
      <c r="S60" s="29"/>
      <c r="T60" s="29"/>
      <c r="U60" s="29"/>
      <c r="V60" s="29"/>
      <c r="W60" s="29"/>
      <c r="X60" s="29"/>
      <c r="Y60" s="29"/>
    </row>
    <row r="61" spans="1:25" ht="12.75">
      <c r="A61" s="29"/>
      <c r="B61" s="29"/>
      <c r="C61" s="29"/>
      <c r="D61" s="94"/>
      <c r="E61" s="29"/>
      <c r="F61" s="29"/>
      <c r="G61" s="29"/>
      <c r="H61" s="29"/>
      <c r="I61" s="29"/>
      <c r="J61" s="29"/>
      <c r="K61" s="29"/>
      <c r="L61" s="29"/>
      <c r="M61" s="29"/>
      <c r="N61" s="29"/>
      <c r="O61" s="29"/>
      <c r="P61" s="29"/>
      <c r="Q61" s="29"/>
      <c r="R61" s="29"/>
      <c r="S61" s="29"/>
      <c r="T61" s="29"/>
      <c r="U61" s="29"/>
      <c r="V61" s="29"/>
      <c r="W61" s="29"/>
      <c r="X61" s="29"/>
      <c r="Y61" s="29"/>
    </row>
    <row r="62" spans="1:25" ht="12.75">
      <c r="A62" s="29"/>
      <c r="B62" s="29"/>
      <c r="C62" s="29"/>
      <c r="D62" s="94"/>
      <c r="E62" s="29"/>
      <c r="F62" s="29"/>
      <c r="G62" s="29"/>
      <c r="H62" s="29"/>
      <c r="I62" s="29"/>
      <c r="J62" s="29"/>
      <c r="K62" s="29"/>
      <c r="L62" s="29"/>
      <c r="M62" s="29"/>
      <c r="N62" s="29"/>
      <c r="O62" s="29"/>
      <c r="P62" s="29"/>
      <c r="Q62" s="29"/>
      <c r="R62" s="29"/>
      <c r="S62" s="29"/>
      <c r="T62" s="29"/>
      <c r="U62" s="29"/>
      <c r="V62" s="29"/>
      <c r="W62" s="29"/>
      <c r="X62" s="29"/>
      <c r="Y62" s="29"/>
    </row>
    <row r="63" spans="1:25" ht="12.75">
      <c r="A63" s="29"/>
      <c r="B63" s="29"/>
      <c r="C63" s="29"/>
      <c r="D63" s="94"/>
      <c r="E63" s="29"/>
      <c r="F63" s="29"/>
      <c r="G63" s="29"/>
      <c r="H63" s="29"/>
      <c r="I63" s="29"/>
      <c r="J63" s="29"/>
      <c r="K63" s="29"/>
      <c r="L63" s="29"/>
      <c r="M63" s="29"/>
      <c r="N63" s="29"/>
      <c r="O63" s="29"/>
      <c r="P63" s="29"/>
      <c r="Q63" s="29"/>
      <c r="R63" s="29"/>
      <c r="S63" s="29"/>
      <c r="T63" s="29"/>
      <c r="U63" s="29"/>
      <c r="V63" s="29"/>
      <c r="W63" s="29"/>
      <c r="X63" s="29"/>
      <c r="Y63" s="29"/>
    </row>
    <row r="64" spans="1:25" ht="12.75">
      <c r="A64" s="29"/>
      <c r="B64" s="29"/>
      <c r="C64" s="29"/>
      <c r="D64" s="94"/>
      <c r="E64" s="29"/>
      <c r="F64" s="29"/>
      <c r="G64" s="29"/>
      <c r="H64" s="29"/>
      <c r="I64" s="29"/>
      <c r="J64" s="29"/>
      <c r="K64" s="29"/>
      <c r="L64" s="29"/>
      <c r="M64" s="29"/>
      <c r="N64" s="29"/>
      <c r="O64" s="29"/>
      <c r="P64" s="29"/>
      <c r="Q64" s="29"/>
      <c r="R64" s="29"/>
      <c r="S64" s="29"/>
      <c r="T64" s="29"/>
      <c r="U64" s="29"/>
      <c r="V64" s="29"/>
      <c r="W64" s="29"/>
      <c r="X64" s="29"/>
      <c r="Y64" s="29"/>
    </row>
    <row r="65" spans="1:25" ht="12.75">
      <c r="A65" s="29"/>
      <c r="B65" s="29"/>
      <c r="C65" s="29"/>
      <c r="D65" s="94"/>
      <c r="E65" s="29"/>
      <c r="F65" s="29"/>
      <c r="G65" s="29"/>
      <c r="H65" s="29"/>
      <c r="I65" s="29"/>
      <c r="J65" s="29"/>
      <c r="K65" s="29"/>
      <c r="L65" s="29"/>
      <c r="M65" s="29"/>
      <c r="N65" s="29"/>
      <c r="O65" s="29"/>
      <c r="P65" s="29"/>
      <c r="Q65" s="29"/>
      <c r="R65" s="29"/>
      <c r="S65" s="29"/>
      <c r="T65" s="29"/>
      <c r="U65" s="29"/>
      <c r="V65" s="29"/>
      <c r="W65" s="29"/>
      <c r="X65" s="29"/>
      <c r="Y65" s="29"/>
    </row>
    <row r="66" spans="1:25" ht="12.75">
      <c r="A66" s="29"/>
      <c r="B66" s="29"/>
      <c r="C66" s="29"/>
      <c r="D66" s="94"/>
      <c r="E66" s="29"/>
      <c r="F66" s="29"/>
      <c r="G66" s="29"/>
      <c r="H66" s="29"/>
      <c r="I66" s="29"/>
      <c r="J66" s="29"/>
      <c r="K66" s="29"/>
      <c r="L66" s="29"/>
      <c r="M66" s="29"/>
      <c r="N66" s="29"/>
      <c r="O66" s="29"/>
      <c r="P66" s="29"/>
      <c r="Q66" s="29"/>
      <c r="R66" s="29"/>
      <c r="S66" s="29"/>
      <c r="T66" s="29"/>
      <c r="U66" s="29"/>
      <c r="V66" s="29"/>
      <c r="W66" s="29"/>
      <c r="X66" s="29"/>
      <c r="Y66" s="29"/>
    </row>
    <row r="67" spans="1:25" ht="12.75">
      <c r="A67" s="29"/>
      <c r="B67" s="29"/>
      <c r="C67" s="29"/>
      <c r="D67" s="94"/>
      <c r="E67" s="29"/>
      <c r="F67" s="29"/>
      <c r="G67" s="29"/>
      <c r="H67" s="29"/>
      <c r="I67" s="29"/>
      <c r="J67" s="29"/>
      <c r="K67" s="29"/>
      <c r="L67" s="29"/>
      <c r="M67" s="29"/>
      <c r="N67" s="29"/>
      <c r="O67" s="29"/>
      <c r="P67" s="29"/>
      <c r="Q67" s="29"/>
      <c r="R67" s="29"/>
      <c r="S67" s="29"/>
      <c r="T67" s="29"/>
      <c r="U67" s="29"/>
      <c r="V67" s="29"/>
      <c r="W67" s="29"/>
      <c r="X67" s="29"/>
      <c r="Y67" s="29"/>
    </row>
    <row r="68" spans="1:25" ht="12.75">
      <c r="A68" s="29"/>
      <c r="B68" s="29"/>
      <c r="C68" s="29"/>
      <c r="D68" s="94"/>
      <c r="E68" s="29"/>
      <c r="F68" s="29"/>
      <c r="G68" s="29"/>
      <c r="H68" s="29"/>
      <c r="I68" s="29"/>
      <c r="J68" s="29"/>
      <c r="K68" s="29"/>
      <c r="L68" s="29"/>
      <c r="M68" s="29"/>
      <c r="N68" s="29"/>
      <c r="O68" s="29"/>
      <c r="P68" s="29"/>
      <c r="Q68" s="29"/>
      <c r="R68" s="29"/>
      <c r="S68" s="29"/>
      <c r="T68" s="29"/>
      <c r="U68" s="29"/>
      <c r="V68" s="29"/>
      <c r="W68" s="29"/>
      <c r="X68" s="29"/>
      <c r="Y68" s="29"/>
    </row>
    <row r="69" spans="1:25" ht="12.75">
      <c r="A69" s="29"/>
      <c r="B69" s="29"/>
      <c r="C69" s="29"/>
      <c r="D69" s="94"/>
      <c r="E69" s="29"/>
      <c r="F69" s="29"/>
      <c r="G69" s="29"/>
      <c r="H69" s="29"/>
      <c r="I69" s="29"/>
      <c r="J69" s="29"/>
      <c r="K69" s="29"/>
      <c r="L69" s="29"/>
      <c r="M69" s="29"/>
      <c r="N69" s="29"/>
      <c r="O69" s="29"/>
      <c r="P69" s="29"/>
      <c r="Q69" s="29"/>
      <c r="R69" s="29"/>
      <c r="S69" s="29"/>
      <c r="T69" s="29"/>
      <c r="U69" s="29"/>
      <c r="V69" s="29"/>
      <c r="W69" s="29"/>
      <c r="X69" s="29"/>
      <c r="Y69" s="29"/>
    </row>
    <row r="70" spans="1:25" ht="12.75">
      <c r="A70" s="29"/>
      <c r="B70" s="29"/>
      <c r="C70" s="29"/>
      <c r="D70" s="94"/>
      <c r="E70" s="29"/>
      <c r="F70" s="29"/>
      <c r="G70" s="29"/>
      <c r="H70" s="29"/>
      <c r="I70" s="29"/>
      <c r="J70" s="29"/>
      <c r="K70" s="29"/>
      <c r="L70" s="29"/>
      <c r="M70" s="29"/>
      <c r="N70" s="29"/>
      <c r="O70" s="29"/>
      <c r="P70" s="29"/>
      <c r="Q70" s="29"/>
      <c r="R70" s="29"/>
      <c r="S70" s="29"/>
      <c r="T70" s="29"/>
      <c r="U70" s="29"/>
      <c r="V70" s="29"/>
      <c r="W70" s="29"/>
      <c r="X70" s="29"/>
      <c r="Y70" s="29"/>
    </row>
    <row r="71" spans="1:25" ht="12.75">
      <c r="A71" s="29"/>
      <c r="B71" s="29"/>
      <c r="C71" s="29"/>
      <c r="D71" s="94"/>
      <c r="E71" s="29"/>
      <c r="F71" s="29"/>
      <c r="G71" s="29"/>
      <c r="H71" s="29"/>
      <c r="I71" s="29"/>
      <c r="J71" s="29"/>
      <c r="K71" s="29"/>
      <c r="L71" s="29"/>
      <c r="M71" s="29"/>
      <c r="N71" s="29"/>
      <c r="O71" s="29"/>
      <c r="P71" s="29"/>
      <c r="Q71" s="29"/>
      <c r="R71" s="29"/>
      <c r="S71" s="29"/>
      <c r="T71" s="29"/>
      <c r="U71" s="29"/>
      <c r="V71" s="29"/>
      <c r="W71" s="29"/>
      <c r="X71" s="29"/>
      <c r="Y71" s="29"/>
    </row>
    <row r="72" spans="1:25" ht="12.75">
      <c r="A72" s="29"/>
      <c r="B72" s="29"/>
      <c r="C72" s="29"/>
      <c r="D72" s="94"/>
      <c r="E72" s="29"/>
      <c r="F72" s="29"/>
      <c r="G72" s="29"/>
      <c r="H72" s="29"/>
      <c r="I72" s="29"/>
      <c r="J72" s="29"/>
      <c r="K72" s="29"/>
      <c r="L72" s="29"/>
      <c r="M72" s="29"/>
      <c r="N72" s="29"/>
      <c r="O72" s="29"/>
      <c r="P72" s="29"/>
      <c r="Q72" s="29"/>
      <c r="R72" s="29"/>
      <c r="S72" s="29"/>
      <c r="T72" s="29"/>
      <c r="U72" s="29"/>
      <c r="V72" s="29"/>
      <c r="W72" s="29"/>
      <c r="X72" s="29"/>
      <c r="Y72" s="29"/>
    </row>
    <row r="73" spans="1:25" ht="12.75">
      <c r="A73" s="29"/>
      <c r="B73" s="29"/>
      <c r="C73" s="29"/>
      <c r="D73" s="94"/>
      <c r="E73" s="29"/>
      <c r="F73" s="29"/>
      <c r="G73" s="29"/>
      <c r="H73" s="29"/>
      <c r="I73" s="29"/>
      <c r="J73" s="29"/>
      <c r="K73" s="29"/>
      <c r="L73" s="29"/>
      <c r="M73" s="29"/>
      <c r="N73" s="29"/>
      <c r="O73" s="29"/>
      <c r="P73" s="29"/>
      <c r="Q73" s="29"/>
      <c r="R73" s="29"/>
      <c r="S73" s="29"/>
      <c r="T73" s="29"/>
      <c r="U73" s="29"/>
      <c r="V73" s="29"/>
      <c r="W73" s="29"/>
      <c r="X73" s="29"/>
      <c r="Y73" s="29"/>
    </row>
    <row r="74" spans="1:25" ht="12.75">
      <c r="A74" s="29"/>
      <c r="B74" s="29"/>
      <c r="C74" s="29"/>
      <c r="D74" s="94"/>
      <c r="E74" s="29"/>
      <c r="F74" s="29"/>
      <c r="G74" s="29"/>
      <c r="H74" s="29"/>
      <c r="I74" s="29"/>
      <c r="J74" s="29"/>
      <c r="K74" s="29"/>
      <c r="L74" s="29"/>
      <c r="M74" s="29"/>
      <c r="N74" s="29"/>
      <c r="O74" s="29"/>
      <c r="P74" s="29"/>
      <c r="Q74" s="29"/>
      <c r="R74" s="29"/>
      <c r="S74" s="29"/>
      <c r="T74" s="29"/>
      <c r="U74" s="29"/>
      <c r="V74" s="29"/>
      <c r="W74" s="29"/>
      <c r="X74" s="29"/>
      <c r="Y74" s="29"/>
    </row>
    <row r="75" spans="1:25" ht="12.75">
      <c r="A75" s="29"/>
      <c r="B75" s="29"/>
      <c r="C75" s="29"/>
      <c r="D75" s="94"/>
      <c r="E75" s="29"/>
      <c r="F75" s="29"/>
      <c r="G75" s="29"/>
      <c r="H75" s="29"/>
      <c r="I75" s="29"/>
      <c r="J75" s="29"/>
      <c r="K75" s="29"/>
      <c r="L75" s="29"/>
      <c r="M75" s="29"/>
      <c r="N75" s="29"/>
      <c r="O75" s="29"/>
      <c r="P75" s="29"/>
      <c r="Q75" s="29"/>
      <c r="R75" s="29"/>
      <c r="S75" s="29"/>
      <c r="T75" s="29"/>
      <c r="U75" s="29"/>
      <c r="V75" s="29"/>
      <c r="W75" s="29"/>
      <c r="X75" s="29"/>
      <c r="Y75" s="29"/>
    </row>
    <row r="76" spans="1:25" ht="12.75">
      <c r="A76" s="29"/>
      <c r="B76" s="29"/>
      <c r="C76" s="29"/>
      <c r="D76" s="94"/>
      <c r="E76" s="29"/>
      <c r="F76" s="29"/>
      <c r="G76" s="29"/>
      <c r="H76" s="29"/>
      <c r="I76" s="29"/>
      <c r="J76" s="29"/>
      <c r="K76" s="29"/>
      <c r="L76" s="29"/>
      <c r="M76" s="29"/>
      <c r="N76" s="29"/>
      <c r="O76" s="29"/>
      <c r="P76" s="29"/>
      <c r="Q76" s="29"/>
      <c r="R76" s="29"/>
      <c r="S76" s="29"/>
      <c r="T76" s="29"/>
      <c r="U76" s="29"/>
      <c r="V76" s="29"/>
      <c r="W76" s="29"/>
      <c r="X76" s="29"/>
      <c r="Y76" s="29"/>
    </row>
    <row r="77" spans="1:25" ht="12.75">
      <c r="A77" s="29"/>
      <c r="B77" s="29"/>
      <c r="C77" s="29"/>
      <c r="D77" s="94"/>
      <c r="E77" s="29"/>
      <c r="F77" s="29"/>
      <c r="G77" s="29"/>
      <c r="H77" s="29"/>
      <c r="I77" s="29"/>
      <c r="J77" s="29"/>
      <c r="K77" s="29"/>
      <c r="L77" s="29"/>
      <c r="M77" s="29"/>
      <c r="N77" s="29"/>
      <c r="O77" s="29"/>
      <c r="P77" s="29"/>
      <c r="Q77" s="29"/>
      <c r="R77" s="29"/>
      <c r="S77" s="29"/>
      <c r="T77" s="29"/>
      <c r="U77" s="29"/>
      <c r="V77" s="29"/>
      <c r="W77" s="29"/>
      <c r="X77" s="29"/>
      <c r="Y77" s="29"/>
    </row>
    <row r="78" spans="1:25" ht="12.75">
      <c r="A78" s="29"/>
      <c r="B78" s="29"/>
      <c r="C78" s="29"/>
      <c r="D78" s="94"/>
      <c r="E78" s="29"/>
      <c r="F78" s="29"/>
      <c r="G78" s="29"/>
      <c r="H78" s="29"/>
      <c r="I78" s="29"/>
      <c r="J78" s="29"/>
      <c r="K78" s="29"/>
      <c r="L78" s="29"/>
      <c r="M78" s="29"/>
      <c r="N78" s="29"/>
      <c r="O78" s="29"/>
      <c r="P78" s="29"/>
      <c r="Q78" s="29"/>
      <c r="R78" s="29"/>
      <c r="S78" s="29"/>
      <c r="T78" s="29"/>
      <c r="U78" s="29"/>
      <c r="V78" s="29"/>
      <c r="W78" s="29"/>
      <c r="X78" s="29"/>
      <c r="Y78" s="29"/>
    </row>
    <row r="79" spans="1:25" ht="12.75">
      <c r="A79" s="29"/>
      <c r="B79" s="29"/>
      <c r="C79" s="29"/>
      <c r="D79" s="94"/>
      <c r="E79" s="29"/>
      <c r="F79" s="29"/>
      <c r="G79" s="29"/>
      <c r="H79" s="29"/>
      <c r="I79" s="29"/>
      <c r="J79" s="29"/>
      <c r="K79" s="29"/>
      <c r="L79" s="29"/>
      <c r="M79" s="29"/>
      <c r="N79" s="29"/>
      <c r="O79" s="29"/>
      <c r="P79" s="29"/>
      <c r="Q79" s="29"/>
      <c r="R79" s="29"/>
      <c r="S79" s="29"/>
      <c r="T79" s="29"/>
      <c r="U79" s="29"/>
      <c r="V79" s="29"/>
      <c r="W79" s="29"/>
      <c r="X79" s="29"/>
      <c r="Y79" s="29"/>
    </row>
    <row r="80" spans="1:25" ht="12.75">
      <c r="A80" s="29"/>
      <c r="B80" s="29"/>
      <c r="C80" s="29"/>
      <c r="D80" s="94"/>
      <c r="E80" s="29"/>
      <c r="F80" s="29"/>
      <c r="G80" s="29"/>
      <c r="H80" s="29"/>
      <c r="I80" s="29"/>
      <c r="J80" s="29"/>
      <c r="K80" s="29"/>
      <c r="L80" s="29"/>
      <c r="M80" s="29"/>
      <c r="N80" s="29"/>
      <c r="O80" s="29"/>
      <c r="P80" s="29"/>
      <c r="Q80" s="29"/>
      <c r="R80" s="29"/>
      <c r="S80" s="29"/>
      <c r="T80" s="29"/>
      <c r="U80" s="29"/>
      <c r="V80" s="29"/>
      <c r="W80" s="29"/>
      <c r="X80" s="29"/>
      <c r="Y80" s="29"/>
    </row>
    <row r="81" spans="1:25" ht="12.75">
      <c r="A81" s="29"/>
      <c r="B81" s="29"/>
      <c r="C81" s="29"/>
      <c r="D81" s="94"/>
      <c r="E81" s="29"/>
      <c r="F81" s="29"/>
      <c r="G81" s="29"/>
      <c r="H81" s="29"/>
      <c r="I81" s="29"/>
      <c r="J81" s="29"/>
      <c r="K81" s="29"/>
      <c r="L81" s="29"/>
      <c r="M81" s="29"/>
      <c r="N81" s="29"/>
      <c r="O81" s="29"/>
      <c r="P81" s="29"/>
      <c r="Q81" s="29"/>
      <c r="R81" s="29"/>
      <c r="S81" s="29"/>
      <c r="T81" s="29"/>
      <c r="U81" s="29"/>
      <c r="V81" s="29"/>
      <c r="W81" s="29"/>
      <c r="X81" s="29"/>
      <c r="Y81" s="29"/>
    </row>
    <row r="82" spans="1:25" ht="12.75">
      <c r="A82" s="29"/>
      <c r="B82" s="29"/>
      <c r="C82" s="29"/>
      <c r="D82" s="94"/>
      <c r="E82" s="29"/>
      <c r="F82" s="29"/>
      <c r="G82" s="29"/>
      <c r="H82" s="29"/>
      <c r="I82" s="29"/>
      <c r="J82" s="29"/>
      <c r="K82" s="29"/>
      <c r="L82" s="29"/>
      <c r="M82" s="29"/>
      <c r="N82" s="29"/>
      <c r="O82" s="29"/>
      <c r="P82" s="29"/>
      <c r="Q82" s="29"/>
      <c r="R82" s="29"/>
      <c r="S82" s="29"/>
      <c r="T82" s="29"/>
      <c r="U82" s="29"/>
      <c r="V82" s="29"/>
      <c r="W82" s="29"/>
      <c r="X82" s="29"/>
      <c r="Y82" s="29"/>
    </row>
    <row r="83" spans="1:25" ht="12.75">
      <c r="A83" s="29"/>
      <c r="B83" s="29"/>
      <c r="C83" s="29"/>
      <c r="D83" s="94"/>
      <c r="E83" s="29"/>
      <c r="F83" s="29"/>
      <c r="G83" s="29"/>
      <c r="H83" s="29"/>
      <c r="I83" s="29"/>
      <c r="J83" s="29"/>
      <c r="K83" s="29"/>
      <c r="L83" s="29"/>
      <c r="M83" s="29"/>
      <c r="N83" s="29"/>
      <c r="O83" s="29"/>
      <c r="P83" s="29"/>
      <c r="Q83" s="29"/>
      <c r="R83" s="29"/>
      <c r="S83" s="29"/>
      <c r="T83" s="29"/>
      <c r="U83" s="29"/>
      <c r="V83" s="29"/>
      <c r="W83" s="29"/>
      <c r="X83" s="29"/>
      <c r="Y83" s="29"/>
    </row>
    <row r="84" spans="1:25" ht="12.75">
      <c r="A84" s="29"/>
      <c r="B84" s="29"/>
      <c r="C84" s="29"/>
      <c r="D84" s="94"/>
      <c r="E84" s="29"/>
      <c r="F84" s="29"/>
      <c r="G84" s="29"/>
      <c r="H84" s="29"/>
      <c r="I84" s="29"/>
      <c r="J84" s="29"/>
      <c r="K84" s="29"/>
      <c r="L84" s="29"/>
      <c r="M84" s="29"/>
      <c r="N84" s="29"/>
      <c r="O84" s="29"/>
      <c r="P84" s="29"/>
      <c r="Q84" s="29"/>
      <c r="R84" s="29"/>
      <c r="S84" s="29"/>
      <c r="T84" s="29"/>
      <c r="U84" s="29"/>
      <c r="V84" s="29"/>
      <c r="W84" s="29"/>
      <c r="X84" s="29"/>
      <c r="Y84" s="29"/>
    </row>
    <row r="85" spans="1:25" ht="12.75">
      <c r="A85" s="29"/>
      <c r="B85" s="29"/>
      <c r="C85" s="29"/>
      <c r="D85" s="94"/>
      <c r="E85" s="29"/>
      <c r="F85" s="29"/>
      <c r="G85" s="29"/>
      <c r="H85" s="29"/>
      <c r="I85" s="29"/>
      <c r="J85" s="29"/>
      <c r="K85" s="29"/>
      <c r="L85" s="29"/>
      <c r="M85" s="29"/>
      <c r="N85" s="29"/>
      <c r="O85" s="29"/>
      <c r="P85" s="29"/>
      <c r="Q85" s="29"/>
      <c r="R85" s="29"/>
      <c r="S85" s="29"/>
      <c r="T85" s="29"/>
      <c r="U85" s="29"/>
      <c r="V85" s="29"/>
      <c r="W85" s="29"/>
      <c r="X85" s="29"/>
      <c r="Y85" s="29"/>
    </row>
    <row r="86" spans="1:25" ht="12.75">
      <c r="A86" s="29"/>
      <c r="B86" s="29"/>
      <c r="C86" s="29"/>
      <c r="D86" s="94"/>
      <c r="E86" s="29"/>
      <c r="F86" s="29"/>
      <c r="G86" s="29"/>
      <c r="H86" s="29"/>
      <c r="I86" s="29"/>
      <c r="J86" s="29"/>
      <c r="K86" s="29"/>
      <c r="L86" s="29"/>
      <c r="M86" s="29"/>
      <c r="N86" s="29"/>
      <c r="O86" s="29"/>
      <c r="P86" s="29"/>
      <c r="Q86" s="29"/>
      <c r="R86" s="29"/>
      <c r="S86" s="29"/>
      <c r="T86" s="29"/>
      <c r="U86" s="29"/>
      <c r="V86" s="29"/>
      <c r="W86" s="29"/>
      <c r="X86" s="29"/>
      <c r="Y86" s="29"/>
    </row>
    <row r="87" spans="1:25" ht="12.75">
      <c r="A87" s="29"/>
      <c r="B87" s="29"/>
      <c r="C87" s="29"/>
      <c r="D87" s="94"/>
      <c r="E87" s="29"/>
      <c r="F87" s="29"/>
      <c r="G87" s="29"/>
      <c r="H87" s="29"/>
      <c r="I87" s="29"/>
      <c r="J87" s="29"/>
      <c r="K87" s="29"/>
      <c r="L87" s="29"/>
      <c r="M87" s="29"/>
      <c r="N87" s="29"/>
      <c r="O87" s="29"/>
      <c r="P87" s="29"/>
      <c r="Q87" s="29"/>
      <c r="R87" s="29"/>
      <c r="S87" s="29"/>
      <c r="T87" s="29"/>
      <c r="U87" s="29"/>
      <c r="V87" s="29"/>
      <c r="W87" s="29"/>
      <c r="X87" s="29"/>
      <c r="Y87" s="29"/>
    </row>
    <row r="88" spans="1:25" ht="12.75">
      <c r="A88" s="29"/>
      <c r="B88" s="29"/>
      <c r="C88" s="29"/>
      <c r="D88" s="94"/>
      <c r="E88" s="29"/>
      <c r="F88" s="29"/>
      <c r="G88" s="29"/>
      <c r="H88" s="29"/>
      <c r="I88" s="29"/>
      <c r="J88" s="29"/>
      <c r="K88" s="29"/>
      <c r="L88" s="29"/>
      <c r="M88" s="29"/>
      <c r="N88" s="29"/>
      <c r="O88" s="29"/>
      <c r="P88" s="29"/>
      <c r="Q88" s="29"/>
      <c r="R88" s="29"/>
      <c r="S88" s="29"/>
      <c r="T88" s="29"/>
      <c r="U88" s="29"/>
      <c r="V88" s="29"/>
      <c r="W88" s="29"/>
      <c r="X88" s="29"/>
      <c r="Y88" s="29"/>
    </row>
    <row r="89" spans="1:25" ht="12.75">
      <c r="A89" s="29"/>
      <c r="B89" s="29"/>
      <c r="C89" s="29"/>
      <c r="D89" s="94"/>
      <c r="E89" s="29"/>
      <c r="F89" s="29"/>
      <c r="G89" s="29"/>
      <c r="H89" s="29"/>
      <c r="I89" s="29"/>
      <c r="J89" s="29"/>
      <c r="K89" s="29"/>
      <c r="L89" s="29"/>
      <c r="M89" s="29"/>
      <c r="N89" s="29"/>
      <c r="O89" s="29"/>
      <c r="P89" s="29"/>
      <c r="Q89" s="29"/>
      <c r="R89" s="29"/>
      <c r="S89" s="29"/>
      <c r="T89" s="29"/>
      <c r="U89" s="29"/>
      <c r="V89" s="29"/>
      <c r="W89" s="29"/>
      <c r="X89" s="29"/>
      <c r="Y89" s="29"/>
    </row>
    <row r="90" spans="1:25" ht="12.75">
      <c r="A90" s="29"/>
      <c r="B90" s="29"/>
      <c r="C90" s="29"/>
      <c r="D90" s="94"/>
      <c r="E90" s="29"/>
      <c r="F90" s="29"/>
      <c r="G90" s="29"/>
      <c r="H90" s="29"/>
      <c r="I90" s="29"/>
      <c r="J90" s="29"/>
      <c r="K90" s="29"/>
      <c r="L90" s="29"/>
      <c r="M90" s="29"/>
      <c r="N90" s="29"/>
      <c r="O90" s="29"/>
      <c r="P90" s="29"/>
      <c r="Q90" s="29"/>
      <c r="R90" s="29"/>
      <c r="S90" s="29"/>
      <c r="T90" s="29"/>
      <c r="U90" s="29"/>
      <c r="V90" s="29"/>
      <c r="W90" s="29"/>
      <c r="X90" s="29"/>
      <c r="Y90" s="29"/>
    </row>
    <row r="91" spans="1:25" ht="12.75">
      <c r="A91" s="29"/>
      <c r="B91" s="29"/>
      <c r="C91" s="29"/>
      <c r="D91" s="94"/>
      <c r="E91" s="29"/>
      <c r="F91" s="29"/>
      <c r="G91" s="29"/>
      <c r="H91" s="29"/>
      <c r="I91" s="29"/>
      <c r="J91" s="29"/>
      <c r="K91" s="29"/>
      <c r="L91" s="29"/>
      <c r="M91" s="29"/>
      <c r="N91" s="29"/>
      <c r="O91" s="29"/>
      <c r="P91" s="29"/>
      <c r="Q91" s="29"/>
      <c r="R91" s="29"/>
      <c r="S91" s="29"/>
      <c r="T91" s="29"/>
      <c r="U91" s="29"/>
      <c r="V91" s="29"/>
      <c r="W91" s="29"/>
      <c r="X91" s="29"/>
      <c r="Y91" s="29"/>
    </row>
    <row r="92" spans="1:25" ht="12.75">
      <c r="A92" s="29"/>
      <c r="B92" s="29"/>
      <c r="C92" s="29"/>
      <c r="D92" s="94"/>
      <c r="E92" s="29"/>
      <c r="F92" s="29"/>
      <c r="G92" s="29"/>
      <c r="H92" s="29"/>
      <c r="I92" s="29"/>
      <c r="J92" s="29"/>
      <c r="K92" s="29"/>
      <c r="L92" s="29"/>
      <c r="M92" s="29"/>
      <c r="N92" s="29"/>
      <c r="O92" s="29"/>
      <c r="P92" s="29"/>
      <c r="Q92" s="29"/>
      <c r="R92" s="29"/>
      <c r="S92" s="29"/>
      <c r="T92" s="29"/>
      <c r="U92" s="29"/>
      <c r="V92" s="29"/>
      <c r="W92" s="29"/>
      <c r="X92" s="29"/>
      <c r="Y92" s="29"/>
    </row>
    <row r="93" spans="1:25" ht="12.75">
      <c r="A93" s="29"/>
      <c r="B93" s="29"/>
      <c r="C93" s="29"/>
      <c r="D93" s="94"/>
      <c r="E93" s="29"/>
      <c r="F93" s="29"/>
      <c r="G93" s="29"/>
      <c r="H93" s="29"/>
      <c r="I93" s="29"/>
      <c r="J93" s="29"/>
      <c r="K93" s="29"/>
      <c r="L93" s="29"/>
      <c r="M93" s="29"/>
      <c r="N93" s="29"/>
      <c r="O93" s="29"/>
      <c r="P93" s="29"/>
      <c r="Q93" s="29"/>
      <c r="R93" s="29"/>
      <c r="S93" s="29"/>
      <c r="T93" s="29"/>
      <c r="U93" s="29"/>
      <c r="V93" s="29"/>
      <c r="W93" s="29"/>
      <c r="X93" s="29"/>
      <c r="Y93" s="29"/>
    </row>
    <row r="94" spans="1:25" ht="12.75">
      <c r="A94" s="29"/>
      <c r="B94" s="29"/>
      <c r="C94" s="29"/>
      <c r="D94" s="94"/>
      <c r="E94" s="29"/>
      <c r="F94" s="29"/>
      <c r="G94" s="29"/>
      <c r="H94" s="29"/>
      <c r="I94" s="29"/>
      <c r="J94" s="29"/>
      <c r="K94" s="29"/>
      <c r="L94" s="29"/>
      <c r="M94" s="29"/>
      <c r="N94" s="29"/>
      <c r="O94" s="29"/>
      <c r="P94" s="29"/>
      <c r="Q94" s="29"/>
      <c r="R94" s="29"/>
      <c r="S94" s="29"/>
      <c r="T94" s="29"/>
      <c r="U94" s="29"/>
      <c r="V94" s="29"/>
      <c r="W94" s="29"/>
      <c r="X94" s="29"/>
      <c r="Y94" s="29"/>
    </row>
    <row r="95" spans="1:25" ht="12.75">
      <c r="A95" s="29"/>
      <c r="B95" s="29"/>
      <c r="C95" s="29"/>
      <c r="D95" s="94"/>
      <c r="E95" s="29"/>
      <c r="F95" s="29"/>
      <c r="G95" s="29"/>
      <c r="H95" s="29"/>
      <c r="I95" s="29"/>
      <c r="J95" s="29"/>
      <c r="K95" s="29"/>
      <c r="L95" s="29"/>
      <c r="M95" s="29"/>
      <c r="N95" s="29"/>
      <c r="O95" s="29"/>
      <c r="P95" s="29"/>
      <c r="Q95" s="29"/>
      <c r="R95" s="29"/>
      <c r="S95" s="29"/>
      <c r="T95" s="29"/>
      <c r="U95" s="29"/>
      <c r="V95" s="29"/>
      <c r="W95" s="29"/>
      <c r="X95" s="29"/>
      <c r="Y95" s="29"/>
    </row>
    <row r="96" spans="1:25" ht="12.75">
      <c r="A96" s="29"/>
      <c r="B96" s="29"/>
      <c r="C96" s="29"/>
      <c r="D96" s="94"/>
      <c r="E96" s="29"/>
      <c r="F96" s="29"/>
      <c r="G96" s="29"/>
      <c r="H96" s="29"/>
      <c r="I96" s="29"/>
      <c r="J96" s="29"/>
      <c r="K96" s="29"/>
      <c r="L96" s="29"/>
      <c r="M96" s="29"/>
      <c r="N96" s="29"/>
      <c r="O96" s="29"/>
      <c r="P96" s="29"/>
      <c r="Q96" s="29"/>
      <c r="R96" s="29"/>
      <c r="S96" s="29"/>
      <c r="T96" s="29"/>
      <c r="U96" s="29"/>
      <c r="V96" s="29"/>
      <c r="W96" s="29"/>
      <c r="X96" s="29"/>
      <c r="Y96" s="29"/>
    </row>
    <row r="97" spans="1:25" ht="12.75">
      <c r="A97" s="29"/>
      <c r="B97" s="29"/>
      <c r="C97" s="29"/>
      <c r="D97" s="94"/>
      <c r="E97" s="29"/>
      <c r="F97" s="29"/>
      <c r="G97" s="29"/>
      <c r="H97" s="29"/>
      <c r="I97" s="29"/>
      <c r="J97" s="29"/>
      <c r="K97" s="29"/>
      <c r="L97" s="29"/>
      <c r="M97" s="29"/>
      <c r="N97" s="29"/>
      <c r="O97" s="29"/>
      <c r="P97" s="29"/>
      <c r="Q97" s="29"/>
      <c r="R97" s="29"/>
      <c r="S97" s="29"/>
      <c r="T97" s="29"/>
      <c r="U97" s="29"/>
      <c r="V97" s="29"/>
      <c r="W97" s="29"/>
      <c r="X97" s="29"/>
      <c r="Y97" s="29"/>
    </row>
    <row r="98" spans="1:25" ht="12.75">
      <c r="A98" s="29"/>
      <c r="B98" s="29"/>
      <c r="C98" s="29"/>
      <c r="D98" s="94"/>
      <c r="E98" s="29"/>
      <c r="F98" s="29"/>
      <c r="G98" s="29"/>
      <c r="H98" s="29"/>
      <c r="I98" s="29"/>
      <c r="J98" s="29"/>
      <c r="K98" s="29"/>
      <c r="L98" s="29"/>
      <c r="M98" s="29"/>
      <c r="N98" s="29"/>
      <c r="O98" s="29"/>
      <c r="P98" s="29"/>
      <c r="Q98" s="29"/>
      <c r="R98" s="29"/>
      <c r="S98" s="29"/>
      <c r="T98" s="29"/>
      <c r="U98" s="29"/>
      <c r="V98" s="29"/>
      <c r="W98" s="29"/>
      <c r="X98" s="29"/>
      <c r="Y98" s="29"/>
    </row>
    <row r="99" spans="1:25" ht="12.75">
      <c r="A99" s="29"/>
      <c r="B99" s="29"/>
      <c r="C99" s="29"/>
      <c r="D99" s="94"/>
      <c r="E99" s="29"/>
      <c r="F99" s="29"/>
      <c r="G99" s="29"/>
      <c r="H99" s="29"/>
      <c r="I99" s="29"/>
      <c r="J99" s="29"/>
      <c r="K99" s="29"/>
      <c r="L99" s="29"/>
      <c r="M99" s="29"/>
      <c r="N99" s="29"/>
      <c r="O99" s="29"/>
      <c r="P99" s="29"/>
      <c r="Q99" s="29"/>
      <c r="R99" s="29"/>
      <c r="S99" s="29"/>
      <c r="T99" s="29"/>
      <c r="U99" s="29"/>
      <c r="V99" s="29"/>
      <c r="W99" s="29"/>
      <c r="X99" s="29"/>
      <c r="Y99" s="29"/>
    </row>
    <row r="100" spans="1:25" ht="12.75">
      <c r="A100" s="29"/>
      <c r="B100" s="29"/>
      <c r="C100" s="29"/>
      <c r="D100" s="94"/>
      <c r="E100" s="29"/>
      <c r="F100" s="29"/>
      <c r="G100" s="29"/>
      <c r="H100" s="29"/>
      <c r="I100" s="29"/>
      <c r="J100" s="29"/>
      <c r="K100" s="29"/>
      <c r="L100" s="29"/>
      <c r="M100" s="29"/>
      <c r="N100" s="29"/>
      <c r="O100" s="29"/>
      <c r="P100" s="29"/>
      <c r="Q100" s="29"/>
      <c r="R100" s="29"/>
      <c r="S100" s="29"/>
      <c r="T100" s="29"/>
      <c r="U100" s="29"/>
      <c r="V100" s="29"/>
      <c r="W100" s="29"/>
      <c r="X100" s="29"/>
      <c r="Y100" s="29"/>
    </row>
    <row r="101" spans="1:25" ht="12.75">
      <c r="A101" s="29"/>
      <c r="B101" s="29"/>
      <c r="C101" s="29"/>
      <c r="D101" s="94"/>
      <c r="E101" s="29"/>
      <c r="F101" s="29"/>
      <c r="G101" s="29"/>
      <c r="H101" s="29"/>
      <c r="I101" s="29"/>
      <c r="J101" s="29"/>
      <c r="K101" s="29"/>
      <c r="L101" s="29"/>
      <c r="M101" s="29"/>
      <c r="N101" s="29"/>
      <c r="O101" s="29"/>
      <c r="P101" s="29"/>
      <c r="Q101" s="29"/>
      <c r="R101" s="29"/>
      <c r="S101" s="29"/>
      <c r="T101" s="29"/>
      <c r="U101" s="29"/>
      <c r="V101" s="29"/>
      <c r="W101" s="29"/>
      <c r="X101" s="29"/>
      <c r="Y101" s="29"/>
    </row>
    <row r="102" spans="1:25" ht="12.75">
      <c r="A102" s="29"/>
      <c r="B102" s="29"/>
      <c r="C102" s="29"/>
      <c r="D102" s="94"/>
      <c r="E102" s="29"/>
      <c r="F102" s="29"/>
      <c r="G102" s="29"/>
      <c r="H102" s="29"/>
      <c r="I102" s="29"/>
      <c r="J102" s="29"/>
      <c r="K102" s="29"/>
      <c r="L102" s="29"/>
      <c r="M102" s="29"/>
      <c r="N102" s="29"/>
      <c r="O102" s="29"/>
      <c r="P102" s="29"/>
      <c r="Q102" s="29"/>
      <c r="R102" s="29"/>
      <c r="S102" s="29"/>
      <c r="T102" s="29"/>
      <c r="U102" s="29"/>
      <c r="V102" s="29"/>
      <c r="W102" s="29"/>
      <c r="X102" s="29"/>
      <c r="Y102" s="29"/>
    </row>
    <row r="103" spans="1:25" ht="12.75">
      <c r="A103" s="29"/>
      <c r="B103" s="29"/>
      <c r="C103" s="29"/>
      <c r="D103" s="94"/>
      <c r="E103" s="29"/>
      <c r="F103" s="29"/>
      <c r="G103" s="29"/>
      <c r="H103" s="29"/>
      <c r="I103" s="29"/>
      <c r="J103" s="29"/>
      <c r="K103" s="29"/>
      <c r="L103" s="29"/>
      <c r="M103" s="29"/>
      <c r="N103" s="29"/>
      <c r="O103" s="29"/>
      <c r="P103" s="29"/>
      <c r="Q103" s="29"/>
      <c r="R103" s="29"/>
      <c r="S103" s="29"/>
      <c r="T103" s="29"/>
      <c r="U103" s="29"/>
      <c r="V103" s="29"/>
      <c r="W103" s="29"/>
      <c r="X103" s="29"/>
      <c r="Y103" s="29"/>
    </row>
    <row r="104" spans="1:25" ht="12.75">
      <c r="A104" s="29"/>
      <c r="B104" s="29"/>
      <c r="C104" s="29"/>
      <c r="D104" s="94"/>
      <c r="E104" s="29"/>
      <c r="F104" s="29"/>
      <c r="G104" s="29"/>
      <c r="H104" s="29"/>
      <c r="I104" s="29"/>
      <c r="J104" s="29"/>
      <c r="K104" s="29"/>
      <c r="L104" s="29"/>
      <c r="M104" s="29"/>
      <c r="N104" s="29"/>
      <c r="O104" s="29"/>
      <c r="P104" s="29"/>
      <c r="Q104" s="29"/>
      <c r="R104" s="29"/>
      <c r="S104" s="29"/>
      <c r="T104" s="29"/>
      <c r="U104" s="29"/>
      <c r="V104" s="29"/>
      <c r="W104" s="29"/>
      <c r="X104" s="29"/>
      <c r="Y104" s="29"/>
    </row>
    <row r="105" spans="1:25" ht="12.75">
      <c r="A105" s="29"/>
      <c r="B105" s="29"/>
      <c r="C105" s="29"/>
      <c r="D105" s="94"/>
      <c r="E105" s="29"/>
      <c r="F105" s="29"/>
      <c r="G105" s="29"/>
      <c r="H105" s="29"/>
      <c r="I105" s="29"/>
      <c r="J105" s="29"/>
      <c r="K105" s="29"/>
      <c r="L105" s="29"/>
      <c r="M105" s="29"/>
      <c r="N105" s="29"/>
      <c r="O105" s="29"/>
      <c r="P105" s="29"/>
      <c r="Q105" s="29"/>
      <c r="R105" s="29"/>
      <c r="S105" s="29"/>
      <c r="T105" s="29"/>
      <c r="U105" s="29"/>
      <c r="V105" s="29"/>
      <c r="W105" s="29"/>
      <c r="X105" s="29"/>
      <c r="Y105" s="29"/>
    </row>
    <row r="106" spans="1:25" ht="12.75">
      <c r="A106" s="29"/>
      <c r="B106" s="29"/>
      <c r="C106" s="29"/>
      <c r="D106" s="94"/>
      <c r="E106" s="29"/>
      <c r="F106" s="29"/>
      <c r="G106" s="29"/>
      <c r="H106" s="29"/>
      <c r="I106" s="29"/>
      <c r="J106" s="29"/>
      <c r="K106" s="29"/>
      <c r="L106" s="29"/>
      <c r="M106" s="29"/>
      <c r="N106" s="29"/>
      <c r="O106" s="29"/>
      <c r="P106" s="29"/>
      <c r="Q106" s="29"/>
      <c r="R106" s="29"/>
      <c r="S106" s="29"/>
      <c r="T106" s="29"/>
      <c r="U106" s="29"/>
      <c r="V106" s="29"/>
      <c r="W106" s="29"/>
      <c r="X106" s="29"/>
      <c r="Y106" s="29"/>
    </row>
    <row r="107" spans="1:25" ht="12.75">
      <c r="A107" s="29"/>
      <c r="B107" s="29"/>
      <c r="C107" s="29"/>
      <c r="D107" s="94"/>
      <c r="E107" s="29"/>
      <c r="F107" s="29"/>
      <c r="G107" s="29"/>
      <c r="H107" s="29"/>
      <c r="I107" s="29"/>
      <c r="J107" s="29"/>
      <c r="K107" s="29"/>
      <c r="L107" s="29"/>
      <c r="M107" s="29"/>
      <c r="N107" s="29"/>
      <c r="O107" s="29"/>
      <c r="P107" s="29"/>
      <c r="Q107" s="29"/>
      <c r="R107" s="29"/>
      <c r="S107" s="29"/>
      <c r="T107" s="29"/>
      <c r="U107" s="29"/>
      <c r="V107" s="29"/>
      <c r="W107" s="29"/>
      <c r="X107" s="29"/>
      <c r="Y107" s="29"/>
    </row>
    <row r="108" spans="1:25" ht="12.75">
      <c r="A108" s="29"/>
      <c r="B108" s="29"/>
      <c r="C108" s="29"/>
      <c r="D108" s="94"/>
      <c r="E108" s="29"/>
      <c r="F108" s="29"/>
      <c r="G108" s="29"/>
      <c r="H108" s="29"/>
      <c r="I108" s="29"/>
      <c r="J108" s="29"/>
      <c r="K108" s="29"/>
      <c r="L108" s="29"/>
      <c r="M108" s="29"/>
      <c r="N108" s="29"/>
      <c r="O108" s="29"/>
      <c r="P108" s="29"/>
      <c r="Q108" s="29"/>
      <c r="R108" s="29"/>
      <c r="S108" s="29"/>
      <c r="T108" s="29"/>
      <c r="U108" s="29"/>
      <c r="V108" s="29"/>
      <c r="W108" s="29"/>
      <c r="X108" s="29"/>
      <c r="Y108" s="29"/>
    </row>
    <row r="109" spans="1:25" ht="12.75">
      <c r="A109" s="29"/>
      <c r="B109" s="29"/>
      <c r="C109" s="29"/>
      <c r="D109" s="94"/>
      <c r="E109" s="29"/>
      <c r="F109" s="29"/>
      <c r="G109" s="29"/>
      <c r="H109" s="29"/>
      <c r="I109" s="29"/>
      <c r="J109" s="29"/>
      <c r="K109" s="29"/>
      <c r="L109" s="29"/>
      <c r="M109" s="29"/>
      <c r="N109" s="29"/>
      <c r="O109" s="29"/>
      <c r="P109" s="29"/>
      <c r="Q109" s="29"/>
      <c r="R109" s="29"/>
      <c r="S109" s="29"/>
      <c r="T109" s="29"/>
      <c r="U109" s="29"/>
      <c r="V109" s="29"/>
      <c r="W109" s="29"/>
      <c r="X109" s="29"/>
      <c r="Y109" s="29"/>
    </row>
    <row r="110" spans="1:25" ht="12.75">
      <c r="A110" s="29"/>
      <c r="B110" s="29"/>
      <c r="C110" s="29"/>
      <c r="D110" s="94"/>
      <c r="E110" s="29"/>
      <c r="F110" s="29"/>
      <c r="G110" s="29"/>
      <c r="H110" s="29"/>
      <c r="I110" s="29"/>
      <c r="J110" s="29"/>
      <c r="K110" s="29"/>
      <c r="L110" s="29"/>
      <c r="M110" s="29"/>
      <c r="N110" s="29"/>
      <c r="O110" s="29"/>
      <c r="P110" s="29"/>
      <c r="Q110" s="29"/>
      <c r="R110" s="29"/>
      <c r="S110" s="29"/>
      <c r="T110" s="29"/>
      <c r="U110" s="29"/>
      <c r="V110" s="29"/>
      <c r="W110" s="29"/>
      <c r="X110" s="29"/>
      <c r="Y110" s="29"/>
    </row>
    <row r="111" spans="1:25" ht="12.75">
      <c r="A111" s="29"/>
      <c r="B111" s="29"/>
      <c r="C111" s="29"/>
      <c r="D111" s="94"/>
      <c r="E111" s="29"/>
      <c r="F111" s="29"/>
      <c r="G111" s="29"/>
      <c r="H111" s="29"/>
      <c r="I111" s="29"/>
      <c r="J111" s="29"/>
      <c r="K111" s="29"/>
      <c r="L111" s="29"/>
      <c r="M111" s="29"/>
      <c r="N111" s="29"/>
      <c r="O111" s="29"/>
      <c r="P111" s="29"/>
      <c r="Q111" s="29"/>
      <c r="R111" s="29"/>
      <c r="S111" s="29"/>
      <c r="T111" s="29"/>
      <c r="U111" s="29"/>
      <c r="V111" s="29"/>
      <c r="W111" s="29"/>
      <c r="X111" s="29"/>
      <c r="Y111" s="29"/>
    </row>
    <row r="112" spans="1:25" ht="12.75">
      <c r="A112" s="29"/>
      <c r="B112" s="29"/>
      <c r="C112" s="29"/>
      <c r="D112" s="94"/>
      <c r="E112" s="29"/>
      <c r="F112" s="29"/>
      <c r="G112" s="29"/>
      <c r="H112" s="29"/>
      <c r="I112" s="29"/>
      <c r="J112" s="29"/>
      <c r="K112" s="29"/>
      <c r="L112" s="29"/>
      <c r="M112" s="29"/>
      <c r="N112" s="29"/>
      <c r="O112" s="29"/>
      <c r="P112" s="29"/>
      <c r="Q112" s="29"/>
      <c r="R112" s="29"/>
      <c r="S112" s="29"/>
      <c r="T112" s="29"/>
      <c r="U112" s="29"/>
      <c r="V112" s="29"/>
      <c r="W112" s="29"/>
      <c r="X112" s="29"/>
      <c r="Y112" s="29"/>
    </row>
    <row r="113" spans="1:25" ht="12.75">
      <c r="A113" s="29"/>
      <c r="B113" s="29"/>
      <c r="C113" s="29"/>
      <c r="D113" s="94"/>
      <c r="E113" s="29"/>
      <c r="F113" s="29"/>
      <c r="G113" s="29"/>
      <c r="H113" s="29"/>
      <c r="I113" s="29"/>
      <c r="J113" s="29"/>
      <c r="K113" s="29"/>
      <c r="L113" s="29"/>
      <c r="M113" s="29"/>
      <c r="N113" s="29"/>
      <c r="O113" s="29"/>
      <c r="P113" s="29"/>
      <c r="Q113" s="29"/>
      <c r="R113" s="29"/>
      <c r="S113" s="29"/>
      <c r="T113" s="29"/>
      <c r="U113" s="29"/>
      <c r="V113" s="29"/>
      <c r="W113" s="29"/>
      <c r="X113" s="29"/>
      <c r="Y113" s="29"/>
    </row>
    <row r="114" spans="1:25" ht="12.75">
      <c r="A114" s="29"/>
      <c r="B114" s="29"/>
      <c r="C114" s="29"/>
      <c r="D114" s="94"/>
      <c r="E114" s="29"/>
      <c r="F114" s="29"/>
      <c r="G114" s="29"/>
      <c r="H114" s="29"/>
      <c r="I114" s="29"/>
      <c r="J114" s="29"/>
      <c r="K114" s="29"/>
      <c r="L114" s="29"/>
      <c r="M114" s="29"/>
      <c r="N114" s="29"/>
      <c r="O114" s="29"/>
      <c r="P114" s="29"/>
      <c r="Q114" s="29"/>
      <c r="R114" s="29"/>
      <c r="S114" s="29"/>
      <c r="T114" s="29"/>
      <c r="U114" s="29"/>
      <c r="V114" s="29"/>
      <c r="W114" s="29"/>
      <c r="X114" s="29"/>
      <c r="Y114" s="29"/>
    </row>
    <row r="115" spans="1:25" ht="12.75">
      <c r="A115" s="29"/>
      <c r="B115" s="29"/>
      <c r="C115" s="29"/>
      <c r="D115" s="94"/>
      <c r="E115" s="29"/>
      <c r="F115" s="29"/>
      <c r="G115" s="29"/>
      <c r="H115" s="29"/>
      <c r="I115" s="29"/>
      <c r="J115" s="29"/>
      <c r="K115" s="29"/>
      <c r="L115" s="29"/>
      <c r="M115" s="29"/>
      <c r="N115" s="29"/>
      <c r="O115" s="29"/>
      <c r="P115" s="29"/>
      <c r="Q115" s="29"/>
      <c r="R115" s="29"/>
      <c r="S115" s="29"/>
      <c r="T115" s="29"/>
      <c r="U115" s="29"/>
      <c r="V115" s="29"/>
      <c r="W115" s="29"/>
      <c r="X115" s="29"/>
      <c r="Y115" s="29"/>
    </row>
    <row r="116" spans="1:25" ht="12.75">
      <c r="A116" s="29"/>
      <c r="B116" s="29"/>
      <c r="C116" s="29"/>
      <c r="D116" s="94"/>
      <c r="E116" s="29"/>
      <c r="F116" s="29"/>
      <c r="G116" s="29"/>
      <c r="H116" s="29"/>
      <c r="I116" s="29"/>
      <c r="J116" s="29"/>
      <c r="K116" s="29"/>
      <c r="L116" s="29"/>
      <c r="M116" s="29"/>
      <c r="N116" s="29"/>
      <c r="O116" s="29"/>
      <c r="P116" s="29"/>
      <c r="Q116" s="29"/>
      <c r="R116" s="29"/>
      <c r="S116" s="29"/>
      <c r="T116" s="29"/>
      <c r="U116" s="29"/>
      <c r="V116" s="29"/>
      <c r="W116" s="29"/>
      <c r="X116" s="29"/>
      <c r="Y116" s="29"/>
    </row>
    <row r="117" spans="1:25" ht="12.75">
      <c r="A117" s="29"/>
      <c r="B117" s="29"/>
      <c r="C117" s="29"/>
      <c r="D117" s="94"/>
      <c r="E117" s="29"/>
      <c r="F117" s="29"/>
      <c r="G117" s="29"/>
      <c r="H117" s="29"/>
      <c r="I117" s="29"/>
      <c r="J117" s="29"/>
      <c r="K117" s="29"/>
      <c r="L117" s="29"/>
      <c r="M117" s="29"/>
      <c r="N117" s="29"/>
      <c r="O117" s="29"/>
      <c r="P117" s="29"/>
      <c r="Q117" s="29"/>
      <c r="R117" s="29"/>
      <c r="S117" s="29"/>
      <c r="T117" s="29"/>
      <c r="U117" s="29"/>
      <c r="V117" s="29"/>
      <c r="W117" s="29"/>
      <c r="X117" s="29"/>
      <c r="Y117" s="29"/>
    </row>
    <row r="118" spans="1:25" ht="12.75">
      <c r="A118" s="29"/>
      <c r="B118" s="29"/>
      <c r="C118" s="29"/>
      <c r="D118" s="94"/>
      <c r="E118" s="29"/>
      <c r="F118" s="29"/>
      <c r="G118" s="29"/>
      <c r="H118" s="29"/>
      <c r="I118" s="29"/>
      <c r="J118" s="29"/>
      <c r="K118" s="29"/>
      <c r="L118" s="29"/>
      <c r="M118" s="29"/>
      <c r="N118" s="29"/>
      <c r="O118" s="29"/>
      <c r="P118" s="29"/>
      <c r="Q118" s="29"/>
      <c r="R118" s="29"/>
      <c r="S118" s="29"/>
      <c r="T118" s="29"/>
      <c r="U118" s="29"/>
      <c r="V118" s="29"/>
      <c r="W118" s="29"/>
      <c r="X118" s="29"/>
      <c r="Y118" s="29"/>
    </row>
    <row r="119" spans="1:25" ht="12.75">
      <c r="A119" s="29"/>
      <c r="B119" s="29"/>
      <c r="C119" s="29"/>
      <c r="D119" s="94"/>
      <c r="E119" s="29"/>
      <c r="F119" s="29"/>
      <c r="G119" s="29"/>
      <c r="H119" s="29"/>
      <c r="I119" s="29"/>
      <c r="J119" s="29"/>
      <c r="K119" s="29"/>
      <c r="L119" s="29"/>
      <c r="M119" s="29"/>
      <c r="N119" s="29"/>
      <c r="O119" s="29"/>
      <c r="P119" s="29"/>
      <c r="Q119" s="29"/>
      <c r="R119" s="29"/>
      <c r="S119" s="29"/>
      <c r="T119" s="29"/>
      <c r="U119" s="29"/>
      <c r="V119" s="29"/>
      <c r="W119" s="29"/>
      <c r="X119" s="29"/>
      <c r="Y119" s="29"/>
    </row>
    <row r="120" spans="1:25" ht="12.75">
      <c r="A120" s="29"/>
      <c r="B120" s="29"/>
      <c r="C120" s="29"/>
      <c r="D120" s="94"/>
      <c r="E120" s="29"/>
      <c r="F120" s="29"/>
      <c r="G120" s="29"/>
      <c r="H120" s="29"/>
      <c r="I120" s="29"/>
      <c r="J120" s="29"/>
      <c r="K120" s="29"/>
      <c r="L120" s="29"/>
      <c r="M120" s="29"/>
      <c r="N120" s="29"/>
      <c r="O120" s="29"/>
      <c r="P120" s="29"/>
      <c r="Q120" s="29"/>
      <c r="R120" s="29"/>
      <c r="S120" s="29"/>
      <c r="T120" s="29"/>
      <c r="U120" s="29"/>
      <c r="V120" s="29"/>
      <c r="W120" s="29"/>
      <c r="X120" s="29"/>
      <c r="Y120" s="29"/>
    </row>
    <row r="121" spans="1:25" ht="12.75">
      <c r="A121" s="29"/>
      <c r="B121" s="29"/>
      <c r="C121" s="29"/>
      <c r="D121" s="94"/>
      <c r="E121" s="29"/>
      <c r="F121" s="29"/>
      <c r="G121" s="29"/>
      <c r="H121" s="29"/>
      <c r="I121" s="29"/>
      <c r="J121" s="29"/>
      <c r="K121" s="29"/>
      <c r="L121" s="29"/>
      <c r="M121" s="29"/>
      <c r="N121" s="29"/>
      <c r="O121" s="29"/>
      <c r="P121" s="29"/>
      <c r="Q121" s="29"/>
      <c r="R121" s="29"/>
      <c r="S121" s="29"/>
      <c r="T121" s="29"/>
      <c r="U121" s="29"/>
      <c r="V121" s="29"/>
      <c r="W121" s="29"/>
      <c r="X121" s="29"/>
      <c r="Y121" s="29"/>
    </row>
    <row r="122" spans="1:25" ht="12.75">
      <c r="A122" s="29"/>
      <c r="B122" s="29"/>
      <c r="C122" s="29"/>
      <c r="D122" s="94"/>
      <c r="E122" s="29"/>
      <c r="F122" s="29"/>
      <c r="G122" s="29"/>
      <c r="H122" s="29"/>
      <c r="I122" s="29"/>
      <c r="J122" s="29"/>
      <c r="K122" s="29"/>
      <c r="L122" s="29"/>
      <c r="M122" s="29"/>
      <c r="N122" s="29"/>
      <c r="O122" s="29"/>
      <c r="P122" s="29"/>
      <c r="Q122" s="29"/>
      <c r="R122" s="29"/>
      <c r="S122" s="29"/>
      <c r="T122" s="29"/>
      <c r="U122" s="29"/>
      <c r="V122" s="29"/>
      <c r="W122" s="29"/>
      <c r="X122" s="29"/>
      <c r="Y122" s="29"/>
    </row>
    <row r="123" spans="1:25" ht="12.75">
      <c r="A123" s="29"/>
      <c r="B123" s="29"/>
      <c r="C123" s="29"/>
      <c r="D123" s="94"/>
      <c r="E123" s="29"/>
      <c r="F123" s="29"/>
      <c r="G123" s="29"/>
      <c r="H123" s="29"/>
      <c r="I123" s="29"/>
      <c r="J123" s="29"/>
      <c r="K123" s="29"/>
      <c r="L123" s="29"/>
      <c r="M123" s="29"/>
      <c r="N123" s="29"/>
      <c r="O123" s="29"/>
      <c r="P123" s="29"/>
      <c r="Q123" s="29"/>
      <c r="R123" s="29"/>
      <c r="S123" s="29"/>
      <c r="T123" s="29"/>
      <c r="U123" s="29"/>
      <c r="V123" s="29"/>
      <c r="W123" s="29"/>
      <c r="X123" s="29"/>
      <c r="Y123" s="29"/>
    </row>
    <row r="124" spans="1:25" ht="12.75">
      <c r="A124" s="29"/>
      <c r="B124" s="29"/>
      <c r="C124" s="29"/>
      <c r="D124" s="94"/>
      <c r="E124" s="29"/>
      <c r="F124" s="29"/>
      <c r="G124" s="29"/>
      <c r="H124" s="29"/>
      <c r="I124" s="29"/>
      <c r="J124" s="29"/>
      <c r="K124" s="29"/>
      <c r="L124" s="29"/>
      <c r="M124" s="29"/>
      <c r="N124" s="29"/>
      <c r="O124" s="29"/>
      <c r="P124" s="29"/>
      <c r="Q124" s="29"/>
      <c r="R124" s="29"/>
      <c r="S124" s="29"/>
      <c r="T124" s="29"/>
      <c r="U124" s="29"/>
      <c r="V124" s="29"/>
      <c r="W124" s="29"/>
      <c r="X124" s="29"/>
      <c r="Y124" s="29"/>
    </row>
    <row r="125" spans="1:25" ht="12.75">
      <c r="A125" s="29"/>
      <c r="B125" s="29"/>
      <c r="C125" s="29"/>
      <c r="D125" s="94"/>
      <c r="E125" s="29"/>
      <c r="F125" s="29"/>
      <c r="G125" s="29"/>
      <c r="H125" s="29"/>
      <c r="I125" s="29"/>
      <c r="J125" s="29"/>
      <c r="K125" s="29"/>
      <c r="L125" s="29"/>
      <c r="M125" s="29"/>
      <c r="N125" s="29"/>
      <c r="O125" s="29"/>
      <c r="P125" s="29"/>
      <c r="Q125" s="29"/>
      <c r="R125" s="29"/>
      <c r="S125" s="29"/>
      <c r="T125" s="29"/>
      <c r="U125" s="29"/>
      <c r="V125" s="29"/>
      <c r="W125" s="29"/>
      <c r="X125" s="29"/>
      <c r="Y125" s="29"/>
    </row>
    <row r="126" spans="1:25" ht="12.75">
      <c r="A126" s="29"/>
      <c r="B126" s="29"/>
      <c r="C126" s="29"/>
      <c r="D126" s="94"/>
      <c r="E126" s="29"/>
      <c r="F126" s="29"/>
      <c r="G126" s="29"/>
      <c r="H126" s="29"/>
      <c r="I126" s="29"/>
      <c r="J126" s="29"/>
      <c r="K126" s="29"/>
      <c r="L126" s="29"/>
      <c r="M126" s="29"/>
      <c r="N126" s="29"/>
      <c r="O126" s="29"/>
      <c r="P126" s="29"/>
      <c r="Q126" s="29"/>
      <c r="R126" s="29"/>
      <c r="S126" s="29"/>
      <c r="T126" s="29"/>
      <c r="U126" s="29"/>
      <c r="V126" s="29"/>
      <c r="W126" s="29"/>
      <c r="X126" s="29"/>
      <c r="Y126" s="29"/>
    </row>
    <row r="127" spans="1:25" ht="12.75">
      <c r="A127" s="29"/>
      <c r="B127" s="29"/>
      <c r="C127" s="29"/>
      <c r="D127" s="94"/>
      <c r="E127" s="29"/>
      <c r="F127" s="29"/>
      <c r="G127" s="29"/>
      <c r="H127" s="29"/>
      <c r="I127" s="29"/>
      <c r="J127" s="29"/>
      <c r="K127" s="29"/>
      <c r="L127" s="29"/>
      <c r="M127" s="29"/>
      <c r="N127" s="29"/>
      <c r="O127" s="29"/>
      <c r="P127" s="29"/>
      <c r="Q127" s="29"/>
      <c r="R127" s="29"/>
      <c r="S127" s="29"/>
      <c r="T127" s="29"/>
      <c r="U127" s="29"/>
      <c r="V127" s="29"/>
      <c r="W127" s="29"/>
      <c r="X127" s="29"/>
      <c r="Y127" s="29"/>
    </row>
    <row r="128" spans="1:25" ht="12.75">
      <c r="A128" s="29"/>
      <c r="B128" s="29"/>
      <c r="C128" s="29"/>
      <c r="D128" s="94"/>
      <c r="E128" s="29"/>
      <c r="F128" s="29"/>
      <c r="G128" s="29"/>
      <c r="H128" s="29"/>
      <c r="I128" s="29"/>
      <c r="J128" s="29"/>
      <c r="K128" s="29"/>
      <c r="L128" s="29"/>
      <c r="M128" s="29"/>
      <c r="N128" s="29"/>
      <c r="O128" s="29"/>
      <c r="P128" s="29"/>
      <c r="Q128" s="29"/>
      <c r="R128" s="29"/>
      <c r="S128" s="29"/>
      <c r="T128" s="29"/>
      <c r="U128" s="29"/>
      <c r="V128" s="29"/>
      <c r="W128" s="29"/>
      <c r="X128" s="29"/>
      <c r="Y128" s="29"/>
    </row>
    <row r="129" spans="1:25" ht="12.75">
      <c r="A129" s="29"/>
      <c r="B129" s="29"/>
      <c r="C129" s="29"/>
      <c r="D129" s="94"/>
      <c r="E129" s="29"/>
      <c r="F129" s="29"/>
      <c r="G129" s="29"/>
      <c r="H129" s="29"/>
      <c r="I129" s="29"/>
      <c r="J129" s="29"/>
      <c r="K129" s="29"/>
      <c r="L129" s="29"/>
      <c r="M129" s="29"/>
      <c r="N129" s="29"/>
      <c r="O129" s="29"/>
      <c r="P129" s="29"/>
      <c r="Q129" s="29"/>
      <c r="R129" s="29"/>
      <c r="S129" s="29"/>
      <c r="T129" s="29"/>
      <c r="U129" s="29"/>
      <c r="V129" s="29"/>
      <c r="W129" s="29"/>
      <c r="X129" s="29"/>
      <c r="Y129" s="29"/>
    </row>
    <row r="130" spans="1:25" ht="12.75">
      <c r="A130" s="29"/>
      <c r="B130" s="29"/>
      <c r="C130" s="29"/>
      <c r="D130" s="94"/>
      <c r="E130" s="29"/>
      <c r="F130" s="29"/>
      <c r="G130" s="29"/>
      <c r="H130" s="29"/>
      <c r="I130" s="29"/>
      <c r="J130" s="29"/>
      <c r="K130" s="29"/>
      <c r="L130" s="29"/>
      <c r="M130" s="29"/>
      <c r="N130" s="29"/>
      <c r="O130" s="29"/>
      <c r="P130" s="29"/>
      <c r="Q130" s="29"/>
      <c r="R130" s="29"/>
      <c r="S130" s="29"/>
      <c r="T130" s="29"/>
      <c r="U130" s="29"/>
      <c r="V130" s="29"/>
      <c r="W130" s="29"/>
      <c r="X130" s="29"/>
      <c r="Y130" s="29"/>
    </row>
    <row r="131" spans="1:25" ht="12.75">
      <c r="A131" s="29"/>
      <c r="B131" s="29"/>
      <c r="C131" s="29"/>
      <c r="D131" s="94"/>
      <c r="E131" s="29"/>
      <c r="F131" s="29"/>
      <c r="G131" s="29"/>
      <c r="H131" s="29"/>
      <c r="I131" s="29"/>
      <c r="J131" s="29"/>
      <c r="K131" s="29"/>
      <c r="L131" s="29"/>
      <c r="M131" s="29"/>
      <c r="N131" s="29"/>
      <c r="O131" s="29"/>
      <c r="P131" s="29"/>
      <c r="Q131" s="29"/>
      <c r="R131" s="29"/>
      <c r="S131" s="29"/>
      <c r="T131" s="29"/>
      <c r="U131" s="29"/>
      <c r="V131" s="29"/>
      <c r="W131" s="29"/>
      <c r="X131" s="29"/>
      <c r="Y131" s="29"/>
    </row>
    <row r="132" spans="1:25" ht="12.75">
      <c r="A132" s="29"/>
      <c r="B132" s="29"/>
      <c r="C132" s="29"/>
      <c r="D132" s="94"/>
      <c r="E132" s="29"/>
      <c r="F132" s="29"/>
      <c r="G132" s="29"/>
      <c r="H132" s="29"/>
      <c r="I132" s="29"/>
      <c r="J132" s="29"/>
      <c r="K132" s="29"/>
      <c r="L132" s="29"/>
      <c r="M132" s="29"/>
      <c r="N132" s="29"/>
      <c r="O132" s="29"/>
      <c r="P132" s="29"/>
      <c r="Q132" s="29"/>
      <c r="R132" s="29"/>
      <c r="S132" s="29"/>
      <c r="T132" s="29"/>
      <c r="U132" s="29"/>
      <c r="V132" s="29"/>
      <c r="W132" s="29"/>
      <c r="X132" s="29"/>
      <c r="Y132" s="29"/>
    </row>
    <row r="133" spans="1:25" ht="12.75">
      <c r="A133" s="29"/>
      <c r="B133" s="29"/>
      <c r="C133" s="29"/>
      <c r="D133" s="94"/>
      <c r="E133" s="29"/>
      <c r="F133" s="29"/>
      <c r="G133" s="29"/>
      <c r="H133" s="29"/>
      <c r="I133" s="29"/>
      <c r="J133" s="29"/>
      <c r="K133" s="29"/>
      <c r="L133" s="29"/>
      <c r="M133" s="29"/>
      <c r="N133" s="29"/>
      <c r="O133" s="29"/>
      <c r="P133" s="29"/>
      <c r="Q133" s="29"/>
      <c r="R133" s="29"/>
      <c r="S133" s="29"/>
      <c r="T133" s="29"/>
      <c r="U133" s="29"/>
      <c r="V133" s="29"/>
      <c r="W133" s="29"/>
      <c r="X133" s="29"/>
      <c r="Y133" s="29"/>
    </row>
    <row r="134" spans="1:25" ht="12.75">
      <c r="A134" s="29"/>
      <c r="B134" s="29"/>
      <c r="C134" s="29"/>
      <c r="D134" s="94"/>
      <c r="E134" s="29"/>
      <c r="F134" s="29"/>
      <c r="G134" s="29"/>
      <c r="H134" s="29"/>
      <c r="I134" s="29"/>
      <c r="J134" s="29"/>
      <c r="K134" s="29"/>
      <c r="L134" s="29"/>
      <c r="M134" s="29"/>
      <c r="N134" s="29"/>
      <c r="O134" s="29"/>
      <c r="P134" s="29"/>
      <c r="Q134" s="29"/>
      <c r="R134" s="29"/>
      <c r="S134" s="29"/>
      <c r="T134" s="29"/>
      <c r="U134" s="29"/>
      <c r="V134" s="29"/>
      <c r="W134" s="29"/>
      <c r="X134" s="29"/>
      <c r="Y134" s="29"/>
    </row>
    <row r="135" spans="1:25" ht="12.75">
      <c r="A135" s="29"/>
      <c r="B135" s="29"/>
      <c r="C135" s="29"/>
      <c r="D135" s="94"/>
      <c r="E135" s="29"/>
      <c r="F135" s="29"/>
      <c r="G135" s="29"/>
      <c r="H135" s="29"/>
      <c r="I135" s="29"/>
      <c r="J135" s="29"/>
      <c r="K135" s="29"/>
      <c r="L135" s="29"/>
      <c r="M135" s="29"/>
      <c r="N135" s="29"/>
      <c r="O135" s="29"/>
      <c r="P135" s="29"/>
      <c r="Q135" s="29"/>
      <c r="R135" s="29"/>
      <c r="S135" s="29"/>
      <c r="T135" s="29"/>
      <c r="U135" s="29"/>
      <c r="V135" s="29"/>
      <c r="W135" s="29"/>
      <c r="X135" s="29"/>
      <c r="Y135" s="29"/>
    </row>
    <row r="136" spans="1:25" ht="12.75">
      <c r="A136" s="29"/>
      <c r="B136" s="29"/>
      <c r="C136" s="29"/>
      <c r="D136" s="94"/>
      <c r="E136" s="29"/>
      <c r="F136" s="29"/>
      <c r="G136" s="29"/>
      <c r="H136" s="29"/>
      <c r="I136" s="29"/>
      <c r="J136" s="29"/>
      <c r="K136" s="29"/>
      <c r="L136" s="29"/>
      <c r="M136" s="29"/>
      <c r="N136" s="29"/>
      <c r="O136" s="29"/>
      <c r="P136" s="29"/>
      <c r="Q136" s="29"/>
      <c r="R136" s="29"/>
      <c r="S136" s="29"/>
      <c r="T136" s="29"/>
      <c r="U136" s="29"/>
      <c r="V136" s="29"/>
      <c r="W136" s="29"/>
      <c r="X136" s="29"/>
      <c r="Y136" s="29"/>
    </row>
    <row r="137" spans="1:25" ht="12.75">
      <c r="A137" s="29"/>
      <c r="B137" s="29"/>
      <c r="C137" s="29"/>
      <c r="D137" s="94"/>
      <c r="E137" s="29"/>
      <c r="F137" s="29"/>
      <c r="G137" s="29"/>
      <c r="H137" s="29"/>
      <c r="I137" s="29"/>
      <c r="J137" s="29"/>
      <c r="K137" s="29"/>
      <c r="L137" s="29"/>
      <c r="M137" s="29"/>
      <c r="N137" s="29"/>
      <c r="O137" s="29"/>
      <c r="P137" s="29"/>
      <c r="Q137" s="29"/>
      <c r="R137" s="29"/>
      <c r="S137" s="29"/>
      <c r="T137" s="29"/>
      <c r="U137" s="29"/>
      <c r="V137" s="29"/>
      <c r="W137" s="29"/>
      <c r="X137" s="29"/>
      <c r="Y137" s="29"/>
    </row>
    <row r="138" spans="1:25" ht="12.75">
      <c r="A138" s="29"/>
      <c r="B138" s="29"/>
      <c r="C138" s="29"/>
      <c r="D138" s="94"/>
      <c r="E138" s="29"/>
      <c r="F138" s="29"/>
      <c r="G138" s="29"/>
      <c r="H138" s="29"/>
      <c r="I138" s="29"/>
      <c r="J138" s="29"/>
      <c r="K138" s="29"/>
      <c r="L138" s="29"/>
      <c r="M138" s="29"/>
      <c r="N138" s="29"/>
      <c r="O138" s="29"/>
      <c r="P138" s="29"/>
      <c r="Q138" s="29"/>
      <c r="R138" s="29"/>
      <c r="S138" s="29"/>
      <c r="T138" s="29"/>
      <c r="U138" s="29"/>
      <c r="V138" s="29"/>
      <c r="W138" s="29"/>
      <c r="X138" s="29"/>
      <c r="Y138" s="29"/>
    </row>
    <row r="139" spans="1:25" ht="12.75">
      <c r="A139" s="29"/>
      <c r="B139" s="29"/>
      <c r="C139" s="29"/>
      <c r="D139" s="94"/>
      <c r="E139" s="29"/>
      <c r="F139" s="29"/>
      <c r="G139" s="29"/>
      <c r="H139" s="29"/>
      <c r="I139" s="29"/>
      <c r="J139" s="29"/>
      <c r="K139" s="29"/>
      <c r="L139" s="29"/>
      <c r="M139" s="29"/>
      <c r="N139" s="29"/>
      <c r="O139" s="29"/>
      <c r="P139" s="29"/>
      <c r="Q139" s="29"/>
      <c r="R139" s="29"/>
      <c r="S139" s="29"/>
      <c r="T139" s="29"/>
      <c r="U139" s="29"/>
      <c r="V139" s="29"/>
      <c r="W139" s="29"/>
      <c r="X139" s="29"/>
      <c r="Y139" s="29"/>
    </row>
    <row r="140" spans="1:25" ht="12.75">
      <c r="A140" s="29"/>
      <c r="B140" s="29"/>
      <c r="C140" s="29"/>
      <c r="D140" s="94"/>
      <c r="E140" s="29"/>
      <c r="F140" s="29"/>
      <c r="G140" s="29"/>
      <c r="H140" s="29"/>
      <c r="I140" s="29"/>
      <c r="J140" s="29"/>
      <c r="K140" s="29"/>
      <c r="L140" s="29"/>
      <c r="M140" s="29"/>
      <c r="N140" s="29"/>
      <c r="O140" s="29"/>
      <c r="P140" s="29"/>
      <c r="Q140" s="29"/>
      <c r="R140" s="29"/>
      <c r="S140" s="29"/>
      <c r="T140" s="29"/>
      <c r="U140" s="29"/>
      <c r="V140" s="29"/>
      <c r="W140" s="29"/>
      <c r="X140" s="29"/>
      <c r="Y140" s="29"/>
    </row>
    <row r="141" spans="1:25" ht="12.75">
      <c r="A141" s="29"/>
      <c r="B141" s="29"/>
      <c r="C141" s="29"/>
      <c r="D141" s="94"/>
      <c r="E141" s="29"/>
      <c r="F141" s="29"/>
      <c r="G141" s="29"/>
      <c r="H141" s="29"/>
      <c r="I141" s="29"/>
      <c r="J141" s="29"/>
      <c r="K141" s="29"/>
      <c r="L141" s="29"/>
      <c r="M141" s="29"/>
      <c r="N141" s="29"/>
      <c r="O141" s="29"/>
      <c r="P141" s="29"/>
      <c r="Q141" s="29"/>
      <c r="R141" s="29"/>
      <c r="S141" s="29"/>
      <c r="T141" s="29"/>
      <c r="U141" s="29"/>
      <c r="V141" s="29"/>
      <c r="W141" s="29"/>
      <c r="X141" s="29"/>
      <c r="Y141" s="29"/>
    </row>
    <row r="142" spans="1:25" ht="12.75">
      <c r="A142" s="29"/>
      <c r="B142" s="29"/>
      <c r="C142" s="29"/>
      <c r="D142" s="94"/>
      <c r="E142" s="29"/>
      <c r="F142" s="29"/>
      <c r="G142" s="29"/>
      <c r="H142" s="29"/>
      <c r="I142" s="29"/>
      <c r="J142" s="29"/>
      <c r="K142" s="29"/>
      <c r="L142" s="29"/>
      <c r="M142" s="29"/>
      <c r="N142" s="29"/>
      <c r="O142" s="29"/>
      <c r="P142" s="29"/>
      <c r="Q142" s="29"/>
      <c r="R142" s="29"/>
      <c r="S142" s="29"/>
      <c r="T142" s="29"/>
      <c r="U142" s="29"/>
      <c r="V142" s="29"/>
      <c r="W142" s="29"/>
      <c r="X142" s="29"/>
      <c r="Y142" s="29"/>
    </row>
    <row r="143" spans="1:25" ht="12.75">
      <c r="A143" s="29"/>
      <c r="B143" s="29"/>
      <c r="C143" s="29"/>
      <c r="D143" s="94"/>
      <c r="E143" s="29"/>
      <c r="F143" s="29"/>
      <c r="G143" s="29"/>
      <c r="H143" s="29"/>
      <c r="I143" s="29"/>
      <c r="J143" s="29"/>
      <c r="K143" s="29"/>
      <c r="L143" s="29"/>
      <c r="M143" s="29"/>
      <c r="N143" s="29"/>
      <c r="O143" s="29"/>
      <c r="P143" s="29"/>
      <c r="Q143" s="29"/>
      <c r="R143" s="29"/>
      <c r="S143" s="29"/>
      <c r="T143" s="29"/>
      <c r="U143" s="29"/>
      <c r="V143" s="29"/>
      <c r="W143" s="29"/>
      <c r="X143" s="29"/>
      <c r="Y143" s="29"/>
    </row>
    <row r="144" spans="1:25" ht="12.75">
      <c r="A144" s="29"/>
      <c r="B144" s="29"/>
      <c r="C144" s="29"/>
      <c r="D144" s="94"/>
      <c r="E144" s="29"/>
      <c r="F144" s="29"/>
      <c r="G144" s="29"/>
      <c r="H144" s="29"/>
      <c r="I144" s="29"/>
      <c r="J144" s="29"/>
      <c r="K144" s="29"/>
      <c r="L144" s="29"/>
      <c r="M144" s="29"/>
      <c r="N144" s="29"/>
      <c r="O144" s="29"/>
      <c r="P144" s="29"/>
      <c r="Q144" s="29"/>
      <c r="R144" s="29"/>
      <c r="S144" s="29"/>
      <c r="T144" s="29"/>
      <c r="U144" s="29"/>
      <c r="V144" s="29"/>
      <c r="W144" s="29"/>
      <c r="X144" s="29"/>
      <c r="Y144" s="29"/>
    </row>
    <row r="145" spans="1:25" ht="12.75">
      <c r="A145" s="29"/>
      <c r="B145" s="29"/>
      <c r="C145" s="29"/>
      <c r="D145" s="94"/>
      <c r="E145" s="29"/>
      <c r="F145" s="29"/>
      <c r="G145" s="29"/>
      <c r="H145" s="29"/>
      <c r="I145" s="29"/>
      <c r="J145" s="29"/>
      <c r="K145" s="29"/>
      <c r="L145" s="29"/>
      <c r="M145" s="29"/>
      <c r="N145" s="29"/>
      <c r="O145" s="29"/>
      <c r="P145" s="29"/>
      <c r="Q145" s="29"/>
      <c r="R145" s="29"/>
      <c r="S145" s="29"/>
      <c r="T145" s="29"/>
      <c r="U145" s="29"/>
      <c r="V145" s="29"/>
      <c r="W145" s="29"/>
      <c r="X145" s="29"/>
      <c r="Y145" s="29"/>
    </row>
    <row r="146" spans="1:25" ht="12.75">
      <c r="A146" s="29"/>
      <c r="B146" s="29"/>
      <c r="C146" s="29"/>
      <c r="D146" s="94"/>
      <c r="E146" s="29"/>
      <c r="F146" s="29"/>
      <c r="G146" s="29"/>
      <c r="H146" s="29"/>
      <c r="I146" s="29"/>
      <c r="J146" s="29"/>
      <c r="K146" s="29"/>
      <c r="L146" s="29"/>
      <c r="M146" s="29"/>
      <c r="N146" s="29"/>
      <c r="O146" s="29"/>
      <c r="P146" s="29"/>
      <c r="Q146" s="29"/>
      <c r="R146" s="29"/>
      <c r="S146" s="29"/>
      <c r="T146" s="29"/>
      <c r="U146" s="29"/>
      <c r="V146" s="29"/>
      <c r="W146" s="29"/>
      <c r="X146" s="29"/>
      <c r="Y146" s="29"/>
    </row>
    <row r="147" spans="1:25" ht="12.75">
      <c r="A147" s="29"/>
      <c r="B147" s="29"/>
      <c r="C147" s="29"/>
      <c r="D147" s="94"/>
      <c r="E147" s="29"/>
      <c r="F147" s="29"/>
      <c r="G147" s="29"/>
      <c r="H147" s="29"/>
      <c r="I147" s="29"/>
      <c r="J147" s="29"/>
      <c r="K147" s="29"/>
      <c r="L147" s="29"/>
      <c r="M147" s="29"/>
      <c r="N147" s="29"/>
      <c r="O147" s="29"/>
      <c r="P147" s="29"/>
      <c r="Q147" s="29"/>
      <c r="R147" s="29"/>
      <c r="S147" s="29"/>
      <c r="T147" s="29"/>
      <c r="U147" s="29"/>
      <c r="V147" s="29"/>
      <c r="W147" s="29"/>
      <c r="X147" s="29"/>
      <c r="Y147" s="29"/>
    </row>
    <row r="148" spans="1:25" ht="12.75">
      <c r="A148" s="29"/>
      <c r="B148" s="29"/>
      <c r="C148" s="29"/>
      <c r="D148" s="94"/>
      <c r="E148" s="29"/>
      <c r="F148" s="29"/>
      <c r="G148" s="29"/>
      <c r="H148" s="29"/>
      <c r="I148" s="29"/>
      <c r="J148" s="29"/>
      <c r="K148" s="29"/>
      <c r="L148" s="29"/>
      <c r="M148" s="29"/>
      <c r="N148" s="29"/>
      <c r="O148" s="29"/>
      <c r="P148" s="29"/>
      <c r="Q148" s="29"/>
      <c r="R148" s="29"/>
      <c r="S148" s="29"/>
      <c r="T148" s="29"/>
      <c r="U148" s="29"/>
      <c r="V148" s="29"/>
      <c r="W148" s="29"/>
      <c r="X148" s="29"/>
      <c r="Y148" s="29"/>
    </row>
    <row r="149" spans="1:25" ht="12.75">
      <c r="A149" s="29"/>
      <c r="B149" s="29"/>
      <c r="C149" s="29"/>
      <c r="D149" s="94"/>
      <c r="E149" s="29"/>
      <c r="F149" s="29"/>
      <c r="G149" s="29"/>
      <c r="H149" s="29"/>
      <c r="I149" s="29"/>
      <c r="J149" s="29"/>
      <c r="K149" s="29"/>
      <c r="L149" s="29"/>
      <c r="M149" s="29"/>
      <c r="N149" s="29"/>
      <c r="O149" s="29"/>
      <c r="P149" s="29"/>
      <c r="Q149" s="29"/>
      <c r="R149" s="29"/>
      <c r="S149" s="29"/>
      <c r="T149" s="29"/>
      <c r="U149" s="29"/>
      <c r="V149" s="29"/>
      <c r="W149" s="29"/>
      <c r="X149" s="29"/>
      <c r="Y149" s="29"/>
    </row>
    <row r="150" spans="1:25" ht="12.75">
      <c r="A150" s="29"/>
      <c r="B150" s="29"/>
      <c r="C150" s="29"/>
      <c r="D150" s="94"/>
      <c r="E150" s="29"/>
      <c r="F150" s="29"/>
      <c r="G150" s="29"/>
      <c r="H150" s="29"/>
      <c r="I150" s="29"/>
      <c r="J150" s="29"/>
      <c r="K150" s="29"/>
      <c r="L150" s="29"/>
      <c r="M150" s="29"/>
      <c r="N150" s="29"/>
      <c r="O150" s="29"/>
      <c r="P150" s="29"/>
      <c r="Q150" s="29"/>
      <c r="R150" s="29"/>
      <c r="S150" s="29"/>
      <c r="T150" s="29"/>
      <c r="U150" s="29"/>
      <c r="V150" s="29"/>
      <c r="W150" s="29"/>
      <c r="X150" s="29"/>
      <c r="Y150" s="29"/>
    </row>
    <row r="151" spans="1:25" ht="12.75">
      <c r="A151" s="29"/>
      <c r="B151" s="29"/>
      <c r="C151" s="29"/>
      <c r="D151" s="94"/>
      <c r="E151" s="29"/>
      <c r="F151" s="29"/>
      <c r="G151" s="29"/>
      <c r="H151" s="29"/>
      <c r="I151" s="29"/>
      <c r="J151" s="29"/>
      <c r="K151" s="29"/>
      <c r="L151" s="29"/>
      <c r="M151" s="29"/>
      <c r="N151" s="29"/>
      <c r="O151" s="29"/>
      <c r="P151" s="29"/>
      <c r="Q151" s="29"/>
      <c r="R151" s="29"/>
      <c r="S151" s="29"/>
      <c r="T151" s="29"/>
      <c r="U151" s="29"/>
      <c r="V151" s="29"/>
      <c r="W151" s="29"/>
      <c r="X151" s="29"/>
      <c r="Y151" s="29"/>
    </row>
    <row r="152" spans="1:25" ht="12.75">
      <c r="A152" s="29"/>
      <c r="B152" s="29"/>
      <c r="C152" s="29"/>
      <c r="D152" s="94"/>
      <c r="E152" s="29"/>
      <c r="F152" s="29"/>
      <c r="G152" s="29"/>
      <c r="H152" s="29"/>
      <c r="I152" s="29"/>
      <c r="J152" s="29"/>
      <c r="K152" s="29"/>
      <c r="L152" s="29"/>
      <c r="M152" s="29"/>
      <c r="N152" s="29"/>
      <c r="O152" s="29"/>
      <c r="P152" s="29"/>
      <c r="Q152" s="29"/>
      <c r="R152" s="29"/>
      <c r="S152" s="29"/>
      <c r="T152" s="29"/>
      <c r="U152" s="29"/>
      <c r="V152" s="29"/>
      <c r="W152" s="29"/>
      <c r="X152" s="29"/>
      <c r="Y152" s="29"/>
    </row>
    <row r="153" spans="1:25" ht="12.75">
      <c r="A153" s="29"/>
      <c r="B153" s="29"/>
      <c r="C153" s="29"/>
      <c r="D153" s="94"/>
      <c r="E153" s="29"/>
      <c r="F153" s="29"/>
      <c r="G153" s="29"/>
      <c r="H153" s="29"/>
      <c r="I153" s="29"/>
      <c r="J153" s="29"/>
      <c r="K153" s="29"/>
      <c r="L153" s="29"/>
      <c r="M153" s="29"/>
      <c r="N153" s="29"/>
      <c r="O153" s="29"/>
      <c r="P153" s="29"/>
      <c r="Q153" s="29"/>
      <c r="R153" s="29"/>
      <c r="S153" s="29"/>
      <c r="T153" s="29"/>
      <c r="U153" s="29"/>
      <c r="V153" s="29"/>
      <c r="W153" s="29"/>
      <c r="X153" s="29"/>
      <c r="Y153" s="29"/>
    </row>
    <row r="154" spans="1:25" ht="12.75">
      <c r="A154" s="29"/>
      <c r="B154" s="29"/>
      <c r="C154" s="29"/>
      <c r="D154" s="94"/>
      <c r="E154" s="29"/>
      <c r="F154" s="29"/>
      <c r="G154" s="29"/>
      <c r="H154" s="29"/>
      <c r="I154" s="29"/>
      <c r="J154" s="29"/>
      <c r="K154" s="29"/>
      <c r="L154" s="29"/>
      <c r="M154" s="29"/>
      <c r="N154" s="29"/>
      <c r="O154" s="29"/>
      <c r="P154" s="29"/>
      <c r="Q154" s="29"/>
      <c r="R154" s="29"/>
      <c r="S154" s="29"/>
      <c r="T154" s="29"/>
      <c r="U154" s="29"/>
      <c r="V154" s="29"/>
      <c r="W154" s="29"/>
      <c r="X154" s="29"/>
      <c r="Y154" s="29"/>
    </row>
    <row r="155" spans="1:25" ht="12.75">
      <c r="A155" s="29"/>
      <c r="B155" s="29"/>
      <c r="C155" s="29"/>
      <c r="D155" s="94"/>
      <c r="E155" s="29"/>
      <c r="F155" s="29"/>
      <c r="G155" s="29"/>
      <c r="H155" s="29"/>
      <c r="I155" s="29"/>
      <c r="J155" s="29"/>
      <c r="K155" s="29"/>
      <c r="L155" s="29"/>
      <c r="M155" s="29"/>
      <c r="N155" s="29"/>
      <c r="O155" s="29"/>
      <c r="P155" s="29"/>
      <c r="Q155" s="29"/>
      <c r="R155" s="29"/>
      <c r="S155" s="29"/>
      <c r="T155" s="29"/>
      <c r="U155" s="29"/>
      <c r="V155" s="29"/>
      <c r="W155" s="29"/>
      <c r="X155" s="29"/>
      <c r="Y155" s="29"/>
    </row>
    <row r="156" spans="1:25" ht="12.75">
      <c r="A156" s="29"/>
      <c r="B156" s="29"/>
      <c r="C156" s="29"/>
      <c r="D156" s="94"/>
      <c r="E156" s="29"/>
      <c r="F156" s="29"/>
      <c r="G156" s="29"/>
      <c r="H156" s="29"/>
      <c r="I156" s="29"/>
      <c r="J156" s="29"/>
      <c r="K156" s="29"/>
      <c r="L156" s="29"/>
      <c r="M156" s="29"/>
      <c r="N156" s="29"/>
      <c r="O156" s="29"/>
      <c r="P156" s="29"/>
      <c r="Q156" s="29"/>
      <c r="R156" s="29"/>
      <c r="S156" s="29"/>
      <c r="T156" s="29"/>
      <c r="U156" s="29"/>
      <c r="V156" s="29"/>
      <c r="W156" s="29"/>
      <c r="X156" s="29"/>
      <c r="Y156" s="29"/>
    </row>
    <row r="157" spans="1:25" ht="12.75">
      <c r="A157" s="29"/>
      <c r="B157" s="29"/>
      <c r="C157" s="29"/>
      <c r="D157" s="94"/>
      <c r="E157" s="29"/>
      <c r="F157" s="29"/>
      <c r="G157" s="29"/>
      <c r="H157" s="29"/>
      <c r="I157" s="29"/>
      <c r="J157" s="29"/>
      <c r="K157" s="29"/>
      <c r="L157" s="29"/>
      <c r="M157" s="29"/>
      <c r="N157" s="29"/>
      <c r="O157" s="29"/>
      <c r="P157" s="29"/>
      <c r="Q157" s="29"/>
      <c r="R157" s="29"/>
      <c r="S157" s="29"/>
      <c r="T157" s="29"/>
      <c r="U157" s="29"/>
      <c r="V157" s="29"/>
      <c r="W157" s="29"/>
      <c r="X157" s="29"/>
      <c r="Y157" s="29"/>
    </row>
    <row r="158" spans="1:25" ht="12.75">
      <c r="A158" s="29"/>
      <c r="B158" s="29"/>
      <c r="C158" s="29"/>
      <c r="D158" s="94"/>
      <c r="E158" s="29"/>
      <c r="F158" s="29"/>
      <c r="G158" s="29"/>
      <c r="H158" s="29"/>
      <c r="I158" s="29"/>
      <c r="J158" s="29"/>
      <c r="K158" s="29"/>
      <c r="L158" s="29"/>
      <c r="M158" s="29"/>
      <c r="N158" s="29"/>
      <c r="O158" s="29"/>
      <c r="P158" s="29"/>
      <c r="Q158" s="29"/>
      <c r="R158" s="29"/>
      <c r="S158" s="29"/>
      <c r="T158" s="29"/>
      <c r="U158" s="29"/>
      <c r="V158" s="29"/>
      <c r="W158" s="29"/>
      <c r="X158" s="29"/>
      <c r="Y158" s="29"/>
    </row>
    <row r="159" spans="1:25" ht="12.75">
      <c r="A159" s="29"/>
      <c r="B159" s="29"/>
      <c r="C159" s="29"/>
      <c r="D159" s="94"/>
      <c r="E159" s="29"/>
      <c r="F159" s="29"/>
      <c r="G159" s="29"/>
      <c r="H159" s="29"/>
      <c r="I159" s="29"/>
      <c r="J159" s="29"/>
      <c r="K159" s="29"/>
      <c r="L159" s="29"/>
      <c r="M159" s="29"/>
      <c r="N159" s="29"/>
      <c r="O159" s="29"/>
      <c r="P159" s="29"/>
      <c r="Q159" s="29"/>
      <c r="R159" s="29"/>
      <c r="S159" s="29"/>
      <c r="T159" s="29"/>
      <c r="U159" s="29"/>
      <c r="V159" s="29"/>
      <c r="W159" s="29"/>
      <c r="X159" s="29"/>
      <c r="Y159" s="29"/>
    </row>
    <row r="160" spans="1:25" ht="12.75">
      <c r="A160" s="29"/>
      <c r="B160" s="29"/>
      <c r="C160" s="29"/>
      <c r="D160" s="94"/>
      <c r="E160" s="29"/>
      <c r="F160" s="29"/>
      <c r="G160" s="29"/>
      <c r="H160" s="29"/>
      <c r="I160" s="29"/>
      <c r="J160" s="29"/>
      <c r="K160" s="29"/>
      <c r="L160" s="29"/>
      <c r="M160" s="29"/>
      <c r="N160" s="29"/>
      <c r="O160" s="29"/>
      <c r="P160" s="29"/>
      <c r="Q160" s="29"/>
      <c r="R160" s="29"/>
      <c r="S160" s="29"/>
      <c r="T160" s="29"/>
      <c r="U160" s="29"/>
      <c r="V160" s="29"/>
      <c r="W160" s="29"/>
      <c r="X160" s="29"/>
      <c r="Y160" s="29"/>
    </row>
    <row r="161" spans="1:25" ht="12.75">
      <c r="A161" s="29"/>
      <c r="B161" s="29"/>
      <c r="C161" s="29"/>
      <c r="D161" s="94"/>
      <c r="E161" s="29"/>
      <c r="F161" s="29"/>
      <c r="G161" s="29"/>
      <c r="H161" s="29"/>
      <c r="I161" s="29"/>
      <c r="J161" s="29"/>
      <c r="K161" s="29"/>
      <c r="L161" s="29"/>
      <c r="M161" s="29"/>
      <c r="N161" s="29"/>
      <c r="O161" s="29"/>
      <c r="P161" s="29"/>
      <c r="Q161" s="29"/>
      <c r="R161" s="29"/>
      <c r="S161" s="29"/>
      <c r="T161" s="29"/>
      <c r="U161" s="29"/>
      <c r="V161" s="29"/>
      <c r="W161" s="29"/>
      <c r="X161" s="29"/>
      <c r="Y161" s="29"/>
    </row>
    <row r="162" spans="1:25" ht="12.75">
      <c r="A162" s="29"/>
      <c r="B162" s="29"/>
      <c r="C162" s="29"/>
      <c r="D162" s="94"/>
      <c r="E162" s="29"/>
      <c r="F162" s="29"/>
      <c r="G162" s="29"/>
      <c r="H162" s="29"/>
      <c r="I162" s="29"/>
      <c r="J162" s="29"/>
      <c r="K162" s="29"/>
      <c r="L162" s="29"/>
      <c r="M162" s="29"/>
      <c r="N162" s="29"/>
      <c r="O162" s="29"/>
      <c r="P162" s="29"/>
      <c r="Q162" s="29"/>
      <c r="R162" s="29"/>
      <c r="S162" s="29"/>
      <c r="T162" s="29"/>
      <c r="U162" s="29"/>
      <c r="V162" s="29"/>
      <c r="W162" s="29"/>
      <c r="X162" s="29"/>
      <c r="Y162" s="29"/>
    </row>
    <row r="163" spans="1:25" ht="12.75">
      <c r="A163" s="29"/>
      <c r="B163" s="29"/>
      <c r="C163" s="29"/>
      <c r="D163" s="94"/>
      <c r="E163" s="29"/>
      <c r="F163" s="29"/>
      <c r="G163" s="29"/>
      <c r="H163" s="29"/>
      <c r="I163" s="29"/>
      <c r="J163" s="29"/>
      <c r="K163" s="29"/>
      <c r="L163" s="29"/>
      <c r="M163" s="29"/>
      <c r="N163" s="29"/>
      <c r="O163" s="29"/>
      <c r="P163" s="29"/>
      <c r="Q163" s="29"/>
      <c r="R163" s="29"/>
      <c r="S163" s="29"/>
      <c r="T163" s="29"/>
      <c r="U163" s="29"/>
      <c r="V163" s="29"/>
      <c r="W163" s="29"/>
      <c r="X163" s="29"/>
      <c r="Y163" s="29"/>
    </row>
    <row r="164" spans="1:25" ht="12.75">
      <c r="A164" s="29"/>
      <c r="B164" s="29"/>
      <c r="C164" s="29"/>
      <c r="D164" s="94"/>
      <c r="E164" s="29"/>
      <c r="F164" s="29"/>
      <c r="G164" s="29"/>
      <c r="H164" s="29"/>
      <c r="I164" s="29"/>
      <c r="J164" s="29"/>
      <c r="K164" s="29"/>
      <c r="L164" s="29"/>
      <c r="M164" s="29"/>
      <c r="N164" s="29"/>
      <c r="O164" s="29"/>
      <c r="P164" s="29"/>
      <c r="Q164" s="29"/>
      <c r="R164" s="29"/>
      <c r="S164" s="29"/>
      <c r="T164" s="29"/>
      <c r="U164" s="29"/>
      <c r="V164" s="29"/>
      <c r="W164" s="29"/>
      <c r="X164" s="29"/>
      <c r="Y164" s="29"/>
    </row>
    <row r="165" spans="1:25" ht="12.75">
      <c r="A165" s="29"/>
      <c r="B165" s="29"/>
      <c r="C165" s="29"/>
      <c r="D165" s="94"/>
      <c r="E165" s="29"/>
      <c r="F165" s="29"/>
      <c r="G165" s="29"/>
      <c r="H165" s="29"/>
      <c r="I165" s="29"/>
      <c r="J165" s="29"/>
      <c r="K165" s="29"/>
      <c r="L165" s="29"/>
      <c r="M165" s="29"/>
      <c r="N165" s="29"/>
      <c r="O165" s="29"/>
      <c r="P165" s="29"/>
      <c r="Q165" s="29"/>
      <c r="R165" s="29"/>
      <c r="S165" s="29"/>
      <c r="T165" s="29"/>
      <c r="U165" s="29"/>
      <c r="V165" s="29"/>
      <c r="W165" s="29"/>
      <c r="X165" s="29"/>
      <c r="Y165" s="29"/>
    </row>
    <row r="166" spans="1:25" ht="12.75">
      <c r="A166" s="29"/>
      <c r="B166" s="29"/>
      <c r="C166" s="29"/>
      <c r="D166" s="94"/>
      <c r="E166" s="29"/>
      <c r="F166" s="29"/>
      <c r="G166" s="29"/>
      <c r="H166" s="29"/>
      <c r="I166" s="29"/>
      <c r="J166" s="29"/>
      <c r="K166" s="29"/>
      <c r="L166" s="29"/>
      <c r="M166" s="29"/>
      <c r="N166" s="29"/>
      <c r="O166" s="29"/>
      <c r="P166" s="29"/>
      <c r="Q166" s="29"/>
      <c r="R166" s="29"/>
      <c r="S166" s="29"/>
      <c r="T166" s="29"/>
      <c r="U166" s="29"/>
      <c r="V166" s="29"/>
      <c r="W166" s="29"/>
      <c r="X166" s="29"/>
      <c r="Y166" s="29"/>
    </row>
    <row r="167" spans="1:25" ht="12.75">
      <c r="A167" s="29"/>
      <c r="B167" s="29"/>
      <c r="C167" s="29"/>
      <c r="D167" s="94"/>
      <c r="E167" s="29"/>
      <c r="F167" s="29"/>
      <c r="G167" s="29"/>
      <c r="H167" s="29"/>
      <c r="I167" s="29"/>
      <c r="J167" s="29"/>
      <c r="K167" s="29"/>
      <c r="L167" s="29"/>
      <c r="M167" s="29"/>
      <c r="N167" s="29"/>
      <c r="O167" s="29"/>
      <c r="P167" s="29"/>
      <c r="Q167" s="29"/>
      <c r="R167" s="29"/>
      <c r="S167" s="29"/>
      <c r="T167" s="29"/>
      <c r="U167" s="29"/>
      <c r="V167" s="29"/>
      <c r="W167" s="29"/>
      <c r="X167" s="29"/>
      <c r="Y167" s="29"/>
    </row>
    <row r="168" spans="1:25" ht="12.75">
      <c r="A168" s="29"/>
      <c r="B168" s="29"/>
      <c r="C168" s="29"/>
      <c r="D168" s="94"/>
      <c r="E168" s="29"/>
      <c r="F168" s="29"/>
      <c r="G168" s="29"/>
      <c r="H168" s="29"/>
      <c r="I168" s="29"/>
      <c r="J168" s="29"/>
      <c r="K168" s="29"/>
      <c r="L168" s="29"/>
      <c r="M168" s="29"/>
      <c r="N168" s="29"/>
      <c r="O168" s="29"/>
      <c r="P168" s="29"/>
      <c r="Q168" s="29"/>
      <c r="R168" s="29"/>
      <c r="S168" s="29"/>
      <c r="T168" s="29"/>
      <c r="U168" s="29"/>
      <c r="V168" s="29"/>
      <c r="W168" s="29"/>
      <c r="X168" s="29"/>
      <c r="Y168" s="29"/>
    </row>
    <row r="169" spans="1:25" ht="12.75">
      <c r="A169" s="29"/>
      <c r="B169" s="29"/>
      <c r="C169" s="29"/>
      <c r="D169" s="94"/>
      <c r="E169" s="29"/>
      <c r="F169" s="29"/>
      <c r="G169" s="29"/>
      <c r="H169" s="29"/>
      <c r="I169" s="29"/>
      <c r="J169" s="29"/>
      <c r="K169" s="29"/>
      <c r="L169" s="29"/>
      <c r="M169" s="29"/>
      <c r="N169" s="29"/>
      <c r="O169" s="29"/>
      <c r="P169" s="29"/>
      <c r="Q169" s="29"/>
      <c r="R169" s="29"/>
      <c r="S169" s="29"/>
      <c r="T169" s="29"/>
      <c r="U169" s="29"/>
      <c r="V169" s="29"/>
      <c r="W169" s="29"/>
      <c r="X169" s="29"/>
      <c r="Y169" s="29"/>
    </row>
    <row r="170" spans="1:25" ht="12.75">
      <c r="A170" s="29"/>
      <c r="B170" s="29"/>
      <c r="C170" s="29"/>
      <c r="D170" s="94"/>
      <c r="E170" s="29"/>
      <c r="F170" s="29"/>
      <c r="G170" s="29"/>
      <c r="H170" s="29"/>
      <c r="I170" s="29"/>
      <c r="J170" s="29"/>
      <c r="K170" s="29"/>
      <c r="L170" s="29"/>
      <c r="M170" s="29"/>
      <c r="N170" s="29"/>
      <c r="O170" s="29"/>
      <c r="P170" s="29"/>
      <c r="Q170" s="29"/>
      <c r="R170" s="29"/>
      <c r="S170" s="29"/>
      <c r="T170" s="29"/>
      <c r="U170" s="29"/>
      <c r="V170" s="29"/>
      <c r="W170" s="29"/>
      <c r="X170" s="29"/>
      <c r="Y170" s="29"/>
    </row>
    <row r="171" spans="1:25" ht="12.75">
      <c r="A171" s="29"/>
      <c r="B171" s="29"/>
      <c r="C171" s="29"/>
      <c r="D171" s="94"/>
      <c r="E171" s="29"/>
      <c r="F171" s="29"/>
      <c r="G171" s="29"/>
      <c r="H171" s="29"/>
      <c r="I171" s="29"/>
      <c r="J171" s="29"/>
      <c r="K171" s="29"/>
      <c r="L171" s="29"/>
      <c r="M171" s="29"/>
      <c r="N171" s="29"/>
      <c r="O171" s="29"/>
      <c r="P171" s="29"/>
      <c r="Q171" s="29"/>
      <c r="R171" s="29"/>
      <c r="S171" s="29"/>
      <c r="T171" s="29"/>
      <c r="U171" s="29"/>
      <c r="V171" s="29"/>
      <c r="W171" s="29"/>
      <c r="X171" s="29"/>
      <c r="Y171" s="29"/>
    </row>
    <row r="172" spans="1:25" ht="12.75">
      <c r="A172" s="29"/>
      <c r="B172" s="29"/>
      <c r="C172" s="29"/>
      <c r="D172" s="94"/>
      <c r="E172" s="29"/>
      <c r="F172" s="29"/>
      <c r="G172" s="29"/>
      <c r="H172" s="29"/>
      <c r="I172" s="29"/>
      <c r="J172" s="29"/>
      <c r="K172" s="29"/>
      <c r="L172" s="29"/>
      <c r="M172" s="29"/>
      <c r="N172" s="29"/>
      <c r="O172" s="29"/>
      <c r="P172" s="29"/>
      <c r="Q172" s="29"/>
      <c r="R172" s="29"/>
      <c r="S172" s="29"/>
      <c r="T172" s="29"/>
      <c r="U172" s="29"/>
      <c r="V172" s="29"/>
      <c r="W172" s="29"/>
      <c r="X172" s="29"/>
      <c r="Y172" s="29"/>
    </row>
    <row r="173" spans="1:25" ht="12.75">
      <c r="A173" s="29"/>
      <c r="B173" s="29"/>
      <c r="C173" s="29"/>
      <c r="D173" s="94"/>
      <c r="E173" s="29"/>
      <c r="F173" s="29"/>
      <c r="G173" s="29"/>
      <c r="H173" s="29"/>
      <c r="I173" s="29"/>
      <c r="J173" s="29"/>
      <c r="K173" s="29"/>
      <c r="L173" s="29"/>
      <c r="M173" s="29"/>
      <c r="N173" s="29"/>
      <c r="O173" s="29"/>
      <c r="P173" s="29"/>
      <c r="Q173" s="29"/>
      <c r="R173" s="29"/>
      <c r="S173" s="29"/>
      <c r="T173" s="29"/>
      <c r="U173" s="29"/>
      <c r="V173" s="29"/>
      <c r="W173" s="29"/>
      <c r="X173" s="29"/>
      <c r="Y173" s="29"/>
    </row>
    <row r="174" spans="1:25" ht="12.75">
      <c r="A174" s="29"/>
      <c r="B174" s="29"/>
      <c r="C174" s="29"/>
      <c r="D174" s="94"/>
      <c r="E174" s="29"/>
      <c r="F174" s="29"/>
      <c r="G174" s="29"/>
      <c r="H174" s="29"/>
      <c r="I174" s="29"/>
      <c r="J174" s="29"/>
      <c r="K174" s="29"/>
      <c r="L174" s="29"/>
      <c r="M174" s="29"/>
      <c r="N174" s="29"/>
      <c r="O174" s="29"/>
      <c r="P174" s="29"/>
      <c r="Q174" s="29"/>
      <c r="R174" s="29"/>
      <c r="S174" s="29"/>
      <c r="T174" s="29"/>
      <c r="U174" s="29"/>
      <c r="V174" s="29"/>
      <c r="W174" s="29"/>
      <c r="X174" s="29"/>
      <c r="Y174" s="29"/>
    </row>
    <row r="175" spans="1:25" ht="12.75">
      <c r="A175" s="29"/>
      <c r="B175" s="29"/>
      <c r="C175" s="29"/>
      <c r="D175" s="94"/>
      <c r="E175" s="29"/>
      <c r="F175" s="29"/>
      <c r="G175" s="29"/>
      <c r="H175" s="29"/>
      <c r="I175" s="29"/>
      <c r="J175" s="29"/>
      <c r="K175" s="29"/>
      <c r="L175" s="29"/>
      <c r="M175" s="29"/>
      <c r="N175" s="29"/>
      <c r="O175" s="29"/>
      <c r="P175" s="29"/>
      <c r="Q175" s="29"/>
      <c r="R175" s="29"/>
      <c r="S175" s="29"/>
      <c r="T175" s="29"/>
      <c r="U175" s="29"/>
      <c r="V175" s="29"/>
      <c r="W175" s="29"/>
      <c r="X175" s="29"/>
      <c r="Y175" s="29"/>
    </row>
    <row r="176" spans="1:25" ht="12.75">
      <c r="A176" s="29"/>
      <c r="B176" s="29"/>
      <c r="C176" s="29"/>
      <c r="D176" s="94"/>
      <c r="E176" s="29"/>
      <c r="F176" s="29"/>
      <c r="G176" s="29"/>
      <c r="H176" s="29"/>
      <c r="I176" s="29"/>
      <c r="J176" s="29"/>
      <c r="K176" s="29"/>
      <c r="L176" s="29"/>
      <c r="M176" s="29"/>
      <c r="N176" s="29"/>
      <c r="O176" s="29"/>
      <c r="P176" s="29"/>
      <c r="Q176" s="29"/>
      <c r="R176" s="29"/>
      <c r="S176" s="29"/>
      <c r="T176" s="29"/>
      <c r="U176" s="29"/>
      <c r="V176" s="29"/>
      <c r="W176" s="29"/>
      <c r="X176" s="29"/>
      <c r="Y176" s="29"/>
    </row>
    <row r="177" spans="1:25" ht="12.75">
      <c r="A177" s="29"/>
      <c r="B177" s="29"/>
      <c r="C177" s="29"/>
      <c r="D177" s="94"/>
      <c r="E177" s="29"/>
      <c r="F177" s="29"/>
      <c r="G177" s="29"/>
      <c r="H177" s="29"/>
      <c r="I177" s="29"/>
      <c r="J177" s="29"/>
      <c r="K177" s="29"/>
      <c r="L177" s="29"/>
      <c r="M177" s="29"/>
      <c r="N177" s="29"/>
      <c r="O177" s="29"/>
      <c r="P177" s="29"/>
      <c r="Q177" s="29"/>
      <c r="R177" s="29"/>
      <c r="S177" s="29"/>
      <c r="T177" s="29"/>
      <c r="U177" s="29"/>
      <c r="V177" s="29"/>
      <c r="W177" s="29"/>
      <c r="X177" s="29"/>
      <c r="Y177" s="29"/>
    </row>
    <row r="178" spans="1:25" ht="12.75">
      <c r="A178" s="29"/>
      <c r="B178" s="29"/>
      <c r="C178" s="29"/>
      <c r="D178" s="94"/>
      <c r="E178" s="29"/>
      <c r="F178" s="29"/>
      <c r="G178" s="29"/>
      <c r="H178" s="29"/>
      <c r="I178" s="29"/>
      <c r="J178" s="29"/>
      <c r="K178" s="29"/>
      <c r="L178" s="29"/>
      <c r="M178" s="29"/>
      <c r="N178" s="29"/>
      <c r="O178" s="29"/>
      <c r="P178" s="29"/>
      <c r="Q178" s="29"/>
      <c r="R178" s="29"/>
      <c r="S178" s="29"/>
      <c r="T178" s="29"/>
      <c r="U178" s="29"/>
      <c r="V178" s="29"/>
      <c r="W178" s="29"/>
      <c r="X178" s="29"/>
      <c r="Y178" s="29"/>
    </row>
    <row r="179" spans="1:25" ht="12.75">
      <c r="A179" s="29"/>
      <c r="B179" s="29"/>
      <c r="C179" s="29"/>
      <c r="D179" s="94"/>
      <c r="E179" s="29"/>
      <c r="F179" s="29"/>
      <c r="G179" s="29"/>
      <c r="H179" s="29"/>
      <c r="I179" s="29"/>
      <c r="J179" s="29"/>
      <c r="K179" s="29"/>
      <c r="L179" s="29"/>
      <c r="M179" s="29"/>
      <c r="N179" s="29"/>
      <c r="O179" s="29"/>
      <c r="P179" s="29"/>
      <c r="Q179" s="29"/>
      <c r="R179" s="29"/>
      <c r="S179" s="29"/>
      <c r="T179" s="29"/>
      <c r="U179" s="29"/>
      <c r="V179" s="29"/>
      <c r="W179" s="29"/>
      <c r="X179" s="29"/>
      <c r="Y179" s="29"/>
    </row>
    <row r="180" spans="1:25" ht="12.75">
      <c r="A180" s="29"/>
      <c r="B180" s="29"/>
      <c r="C180" s="29"/>
      <c r="D180" s="94"/>
      <c r="E180" s="29"/>
      <c r="F180" s="29"/>
      <c r="G180" s="29"/>
      <c r="H180" s="29"/>
      <c r="I180" s="29"/>
      <c r="J180" s="29"/>
      <c r="K180" s="29"/>
      <c r="L180" s="29"/>
      <c r="M180" s="29"/>
      <c r="N180" s="29"/>
      <c r="O180" s="29"/>
      <c r="P180" s="29"/>
      <c r="Q180" s="29"/>
      <c r="R180" s="29"/>
      <c r="S180" s="29"/>
      <c r="T180" s="29"/>
      <c r="U180" s="29"/>
      <c r="V180" s="29"/>
      <c r="W180" s="29"/>
      <c r="X180" s="29"/>
      <c r="Y180" s="29"/>
    </row>
    <row r="181" spans="1:25" ht="12.75">
      <c r="A181" s="29"/>
      <c r="B181" s="29"/>
      <c r="C181" s="29"/>
      <c r="D181" s="94"/>
      <c r="E181" s="29"/>
      <c r="F181" s="29"/>
      <c r="G181" s="29"/>
      <c r="H181" s="29"/>
      <c r="I181" s="29"/>
      <c r="J181" s="29"/>
      <c r="K181" s="29"/>
      <c r="L181" s="29"/>
      <c r="M181" s="29"/>
      <c r="N181" s="29"/>
      <c r="O181" s="29"/>
      <c r="P181" s="29"/>
      <c r="Q181" s="29"/>
      <c r="R181" s="29"/>
      <c r="S181" s="29"/>
      <c r="T181" s="29"/>
      <c r="U181" s="29"/>
      <c r="V181" s="29"/>
      <c r="W181" s="29"/>
      <c r="X181" s="29"/>
      <c r="Y181" s="29"/>
    </row>
    <row r="182" spans="1:25" ht="12.75">
      <c r="A182" s="29"/>
      <c r="B182" s="29"/>
      <c r="C182" s="29"/>
      <c r="D182" s="94"/>
      <c r="E182" s="29"/>
      <c r="F182" s="29"/>
      <c r="G182" s="29"/>
      <c r="H182" s="29"/>
      <c r="I182" s="29"/>
      <c r="J182" s="29"/>
      <c r="K182" s="29"/>
      <c r="L182" s="29"/>
      <c r="M182" s="29"/>
      <c r="N182" s="29"/>
      <c r="O182" s="29"/>
      <c r="P182" s="29"/>
      <c r="Q182" s="29"/>
      <c r="R182" s="29"/>
      <c r="S182" s="29"/>
      <c r="T182" s="29"/>
      <c r="U182" s="29"/>
      <c r="V182" s="29"/>
      <c r="W182" s="29"/>
      <c r="X182" s="29"/>
      <c r="Y182" s="29"/>
    </row>
    <row r="183" spans="1:25" ht="12.75">
      <c r="A183" s="29"/>
      <c r="B183" s="29"/>
      <c r="C183" s="29"/>
      <c r="D183" s="94"/>
      <c r="E183" s="29"/>
      <c r="F183" s="29"/>
      <c r="G183" s="29"/>
      <c r="H183" s="29"/>
      <c r="I183" s="29"/>
      <c r="J183" s="29"/>
      <c r="K183" s="29"/>
      <c r="L183" s="29"/>
      <c r="M183" s="29"/>
      <c r="N183" s="29"/>
      <c r="O183" s="29"/>
      <c r="P183" s="29"/>
      <c r="Q183" s="29"/>
      <c r="R183" s="29"/>
      <c r="S183" s="29"/>
      <c r="T183" s="29"/>
      <c r="U183" s="29"/>
      <c r="V183" s="29"/>
      <c r="W183" s="29"/>
      <c r="X183" s="29"/>
      <c r="Y183" s="29"/>
    </row>
    <row r="184" spans="1:25" ht="12.75">
      <c r="A184" s="29"/>
      <c r="B184" s="29"/>
      <c r="C184" s="29"/>
      <c r="D184" s="94"/>
      <c r="E184" s="29"/>
      <c r="F184" s="29"/>
      <c r="G184" s="29"/>
      <c r="H184" s="29"/>
      <c r="I184" s="29"/>
      <c r="J184" s="29"/>
      <c r="K184" s="29"/>
      <c r="L184" s="29"/>
      <c r="M184" s="29"/>
      <c r="N184" s="29"/>
      <c r="O184" s="29"/>
      <c r="P184" s="29"/>
      <c r="Q184" s="29"/>
      <c r="R184" s="29"/>
      <c r="S184" s="29"/>
      <c r="T184" s="29"/>
      <c r="U184" s="29"/>
      <c r="V184" s="29"/>
      <c r="W184" s="29"/>
      <c r="X184" s="29"/>
      <c r="Y184" s="29"/>
    </row>
    <row r="185" spans="1:25" ht="12.75">
      <c r="A185" s="29"/>
      <c r="B185" s="29"/>
      <c r="C185" s="29"/>
      <c r="D185" s="94"/>
      <c r="E185" s="29"/>
      <c r="F185" s="29"/>
      <c r="G185" s="29"/>
      <c r="H185" s="29"/>
      <c r="I185" s="29"/>
      <c r="J185" s="29"/>
      <c r="K185" s="29"/>
      <c r="L185" s="29"/>
      <c r="M185" s="29"/>
      <c r="N185" s="29"/>
      <c r="O185" s="29"/>
      <c r="P185" s="29"/>
      <c r="Q185" s="29"/>
      <c r="R185" s="29"/>
      <c r="S185" s="29"/>
      <c r="T185" s="29"/>
      <c r="U185" s="29"/>
      <c r="V185" s="29"/>
      <c r="W185" s="29"/>
      <c r="X185" s="29"/>
      <c r="Y185" s="29"/>
    </row>
    <row r="186" spans="1:25" ht="12.75">
      <c r="A186" s="29"/>
      <c r="B186" s="29"/>
      <c r="C186" s="29"/>
      <c r="D186" s="94"/>
      <c r="E186" s="29"/>
      <c r="F186" s="29"/>
      <c r="G186" s="29"/>
      <c r="H186" s="29"/>
      <c r="I186" s="29"/>
      <c r="J186" s="29"/>
      <c r="K186" s="29"/>
      <c r="L186" s="29"/>
      <c r="M186" s="29"/>
      <c r="N186" s="29"/>
      <c r="O186" s="29"/>
      <c r="P186" s="29"/>
      <c r="Q186" s="29"/>
      <c r="R186" s="29"/>
      <c r="S186" s="29"/>
      <c r="T186" s="29"/>
      <c r="U186" s="29"/>
      <c r="V186" s="29"/>
      <c r="W186" s="29"/>
      <c r="X186" s="29"/>
      <c r="Y186" s="29"/>
    </row>
    <row r="187" spans="1:25" ht="12.75">
      <c r="A187" s="29"/>
      <c r="B187" s="29"/>
      <c r="C187" s="29"/>
      <c r="D187" s="94"/>
      <c r="E187" s="29"/>
      <c r="F187" s="29"/>
      <c r="G187" s="29"/>
      <c r="H187" s="29"/>
      <c r="I187" s="29"/>
      <c r="J187" s="29"/>
      <c r="K187" s="29"/>
      <c r="L187" s="29"/>
      <c r="M187" s="29"/>
      <c r="N187" s="29"/>
      <c r="O187" s="29"/>
      <c r="P187" s="29"/>
      <c r="Q187" s="29"/>
      <c r="R187" s="29"/>
      <c r="S187" s="29"/>
      <c r="T187" s="29"/>
      <c r="U187" s="29"/>
      <c r="V187" s="29"/>
      <c r="W187" s="29"/>
      <c r="X187" s="29"/>
      <c r="Y187" s="29"/>
    </row>
    <row r="188" spans="1:25" ht="12.75">
      <c r="A188" s="29"/>
      <c r="B188" s="29"/>
      <c r="C188" s="29"/>
      <c r="D188" s="94"/>
      <c r="E188" s="29"/>
      <c r="F188" s="29"/>
      <c r="G188" s="29"/>
      <c r="H188" s="29"/>
      <c r="I188" s="29"/>
      <c r="J188" s="29"/>
      <c r="K188" s="29"/>
      <c r="L188" s="29"/>
      <c r="M188" s="29"/>
      <c r="N188" s="29"/>
      <c r="O188" s="29"/>
      <c r="P188" s="29"/>
      <c r="Q188" s="29"/>
      <c r="R188" s="29"/>
      <c r="S188" s="29"/>
      <c r="T188" s="29"/>
      <c r="U188" s="29"/>
      <c r="V188" s="29"/>
      <c r="W188" s="29"/>
      <c r="X188" s="29"/>
      <c r="Y188" s="29"/>
    </row>
    <row r="189" spans="1:25" ht="12.75">
      <c r="A189" s="29"/>
      <c r="B189" s="29"/>
      <c r="C189" s="29"/>
      <c r="D189" s="94"/>
      <c r="E189" s="29"/>
      <c r="F189" s="29"/>
      <c r="G189" s="29"/>
      <c r="H189" s="29"/>
      <c r="I189" s="29"/>
      <c r="J189" s="29"/>
      <c r="K189" s="29"/>
      <c r="L189" s="29"/>
      <c r="M189" s="29"/>
      <c r="N189" s="29"/>
      <c r="O189" s="29"/>
      <c r="P189" s="29"/>
      <c r="Q189" s="29"/>
      <c r="R189" s="29"/>
      <c r="S189" s="29"/>
      <c r="T189" s="29"/>
      <c r="U189" s="29"/>
      <c r="V189" s="29"/>
      <c r="W189" s="29"/>
      <c r="X189" s="29"/>
      <c r="Y189" s="29"/>
    </row>
    <row r="190" spans="1:25" ht="12.75">
      <c r="A190" s="29"/>
      <c r="B190" s="29"/>
      <c r="C190" s="29"/>
      <c r="D190" s="94"/>
      <c r="E190" s="29"/>
      <c r="F190" s="29"/>
      <c r="G190" s="29"/>
      <c r="H190" s="29"/>
      <c r="I190" s="29"/>
      <c r="J190" s="29"/>
      <c r="K190" s="29"/>
      <c r="L190" s="29"/>
      <c r="M190" s="29"/>
      <c r="N190" s="29"/>
      <c r="O190" s="29"/>
      <c r="P190" s="29"/>
      <c r="Q190" s="29"/>
      <c r="R190" s="29"/>
      <c r="S190" s="29"/>
      <c r="T190" s="29"/>
      <c r="U190" s="29"/>
      <c r="V190" s="29"/>
      <c r="W190" s="29"/>
      <c r="X190" s="29"/>
      <c r="Y190" s="29"/>
    </row>
    <row r="191" spans="1:25" ht="12.75">
      <c r="A191" s="29"/>
      <c r="B191" s="29"/>
      <c r="C191" s="29"/>
      <c r="D191" s="94"/>
      <c r="E191" s="29"/>
      <c r="F191" s="29"/>
      <c r="G191" s="29"/>
      <c r="H191" s="29"/>
      <c r="I191" s="29"/>
      <c r="J191" s="29"/>
      <c r="K191" s="29"/>
      <c r="L191" s="29"/>
      <c r="M191" s="29"/>
      <c r="N191" s="29"/>
      <c r="O191" s="29"/>
      <c r="P191" s="29"/>
      <c r="Q191" s="29"/>
      <c r="R191" s="29"/>
      <c r="S191" s="29"/>
      <c r="T191" s="29"/>
      <c r="U191" s="29"/>
      <c r="V191" s="29"/>
      <c r="W191" s="29"/>
      <c r="X191" s="29"/>
      <c r="Y191" s="29"/>
    </row>
    <row r="192" spans="1:25" ht="12.75">
      <c r="A192" s="29"/>
      <c r="B192" s="29"/>
      <c r="C192" s="29"/>
      <c r="D192" s="94"/>
      <c r="E192" s="29"/>
      <c r="F192" s="29"/>
      <c r="G192" s="29"/>
      <c r="H192" s="29"/>
      <c r="I192" s="29"/>
      <c r="J192" s="29"/>
      <c r="K192" s="29"/>
      <c r="L192" s="29"/>
      <c r="M192" s="29"/>
      <c r="N192" s="29"/>
      <c r="O192" s="29"/>
      <c r="P192" s="29"/>
      <c r="Q192" s="29"/>
      <c r="R192" s="29"/>
      <c r="S192" s="29"/>
      <c r="T192" s="29"/>
      <c r="U192" s="29"/>
      <c r="V192" s="29"/>
      <c r="W192" s="29"/>
      <c r="X192" s="29"/>
      <c r="Y192" s="29"/>
    </row>
    <row r="193" spans="1:25" ht="12.75">
      <c r="A193" s="29"/>
      <c r="B193" s="29"/>
      <c r="C193" s="29"/>
      <c r="D193" s="94"/>
      <c r="E193" s="29"/>
      <c r="F193" s="29"/>
      <c r="G193" s="29"/>
      <c r="H193" s="29"/>
      <c r="I193" s="29"/>
      <c r="J193" s="29"/>
      <c r="K193" s="29"/>
      <c r="L193" s="29"/>
      <c r="M193" s="29"/>
      <c r="N193" s="29"/>
      <c r="O193" s="29"/>
      <c r="P193" s="29"/>
      <c r="Q193" s="29"/>
      <c r="R193" s="29"/>
      <c r="S193" s="29"/>
      <c r="T193" s="29"/>
      <c r="U193" s="29"/>
      <c r="V193" s="29"/>
      <c r="W193" s="29"/>
      <c r="X193" s="29"/>
      <c r="Y193" s="29"/>
    </row>
    <row r="194" spans="1:25" ht="12.75">
      <c r="A194" s="29"/>
      <c r="B194" s="29"/>
      <c r="C194" s="29"/>
      <c r="D194" s="94"/>
      <c r="E194" s="29"/>
      <c r="F194" s="29"/>
      <c r="G194" s="29"/>
      <c r="H194" s="29"/>
      <c r="I194" s="29"/>
      <c r="J194" s="29"/>
      <c r="K194" s="29"/>
      <c r="L194" s="29"/>
      <c r="M194" s="29"/>
      <c r="N194" s="29"/>
      <c r="O194" s="29"/>
      <c r="P194" s="29"/>
      <c r="Q194" s="29"/>
      <c r="R194" s="29"/>
      <c r="S194" s="29"/>
      <c r="T194" s="29"/>
      <c r="U194" s="29"/>
      <c r="V194" s="29"/>
      <c r="W194" s="29"/>
      <c r="X194" s="29"/>
      <c r="Y194" s="29"/>
    </row>
    <row r="195" spans="1:25" ht="12.75">
      <c r="A195" s="29"/>
      <c r="B195" s="29"/>
      <c r="C195" s="29"/>
      <c r="D195" s="94"/>
      <c r="E195" s="29"/>
      <c r="F195" s="29"/>
      <c r="G195" s="29"/>
      <c r="H195" s="29"/>
      <c r="I195" s="29"/>
      <c r="J195" s="29"/>
      <c r="K195" s="29"/>
      <c r="L195" s="29"/>
      <c r="M195" s="29"/>
      <c r="N195" s="29"/>
      <c r="O195" s="29"/>
      <c r="P195" s="29"/>
      <c r="Q195" s="29"/>
      <c r="R195" s="29"/>
      <c r="S195" s="29"/>
      <c r="T195" s="29"/>
      <c r="U195" s="29"/>
      <c r="V195" s="29"/>
      <c r="W195" s="29"/>
      <c r="X195" s="29"/>
      <c r="Y195" s="29"/>
    </row>
    <row r="196" spans="1:25" ht="12.75">
      <c r="A196" s="29"/>
      <c r="B196" s="29"/>
      <c r="C196" s="29"/>
      <c r="D196" s="94"/>
      <c r="E196" s="29"/>
      <c r="F196" s="29"/>
      <c r="G196" s="29"/>
      <c r="H196" s="29"/>
      <c r="I196" s="29"/>
      <c r="J196" s="29"/>
      <c r="K196" s="29"/>
      <c r="L196" s="29"/>
      <c r="M196" s="29"/>
      <c r="N196" s="29"/>
      <c r="O196" s="29"/>
      <c r="P196" s="29"/>
      <c r="Q196" s="29"/>
      <c r="R196" s="29"/>
      <c r="S196" s="29"/>
      <c r="T196" s="29"/>
      <c r="U196" s="29"/>
      <c r="V196" s="29"/>
      <c r="W196" s="29"/>
      <c r="X196" s="29"/>
      <c r="Y196" s="29"/>
    </row>
    <row r="197" spans="1:25" ht="12.75">
      <c r="A197" s="29"/>
      <c r="B197" s="29"/>
      <c r="C197" s="29"/>
      <c r="D197" s="94"/>
      <c r="E197" s="29"/>
      <c r="F197" s="29"/>
      <c r="G197" s="29"/>
      <c r="H197" s="29"/>
      <c r="I197" s="29"/>
      <c r="J197" s="29"/>
      <c r="K197" s="29"/>
      <c r="L197" s="29"/>
      <c r="M197" s="29"/>
      <c r="N197" s="29"/>
      <c r="O197" s="29"/>
      <c r="P197" s="29"/>
      <c r="Q197" s="29"/>
      <c r="R197" s="29"/>
      <c r="S197" s="29"/>
      <c r="T197" s="29"/>
      <c r="U197" s="29"/>
      <c r="V197" s="29"/>
      <c r="W197" s="29"/>
      <c r="X197" s="29"/>
      <c r="Y197" s="29"/>
    </row>
    <row r="198" spans="1:25" ht="12.75">
      <c r="A198" s="29"/>
      <c r="B198" s="29"/>
      <c r="C198" s="29"/>
      <c r="D198" s="94"/>
      <c r="E198" s="29"/>
      <c r="F198" s="29"/>
      <c r="G198" s="29"/>
      <c r="H198" s="29"/>
      <c r="I198" s="29"/>
      <c r="J198" s="29"/>
      <c r="K198" s="29"/>
      <c r="L198" s="29"/>
      <c r="M198" s="29"/>
      <c r="N198" s="29"/>
      <c r="O198" s="29"/>
      <c r="P198" s="29"/>
      <c r="Q198" s="29"/>
      <c r="R198" s="29"/>
      <c r="S198" s="29"/>
      <c r="T198" s="29"/>
      <c r="U198" s="29"/>
      <c r="V198" s="29"/>
      <c r="W198" s="29"/>
      <c r="X198" s="29"/>
      <c r="Y198" s="29"/>
    </row>
    <row r="199" spans="1:25" ht="12.75">
      <c r="A199" s="29"/>
      <c r="B199" s="29"/>
      <c r="C199" s="29"/>
      <c r="D199" s="94"/>
      <c r="E199" s="29"/>
      <c r="F199" s="29"/>
      <c r="G199" s="29"/>
      <c r="H199" s="29"/>
      <c r="I199" s="29"/>
      <c r="J199" s="29"/>
      <c r="K199" s="29"/>
      <c r="L199" s="29"/>
      <c r="M199" s="29"/>
      <c r="N199" s="29"/>
      <c r="O199" s="29"/>
      <c r="P199" s="29"/>
      <c r="Q199" s="29"/>
      <c r="R199" s="29"/>
      <c r="S199" s="29"/>
      <c r="T199" s="29"/>
      <c r="U199" s="29"/>
      <c r="V199" s="29"/>
      <c r="W199" s="29"/>
      <c r="X199" s="29"/>
      <c r="Y199" s="29"/>
    </row>
    <row r="200" spans="1:25" ht="12.75">
      <c r="A200" s="29"/>
      <c r="B200" s="29"/>
      <c r="C200" s="29"/>
      <c r="D200" s="94"/>
      <c r="E200" s="29"/>
      <c r="F200" s="29"/>
      <c r="G200" s="29"/>
      <c r="H200" s="29"/>
      <c r="I200" s="29"/>
      <c r="J200" s="29"/>
      <c r="K200" s="29"/>
      <c r="L200" s="29"/>
      <c r="M200" s="29"/>
      <c r="N200" s="29"/>
      <c r="O200" s="29"/>
      <c r="P200" s="29"/>
      <c r="Q200" s="29"/>
      <c r="R200" s="29"/>
      <c r="S200" s="29"/>
      <c r="T200" s="29"/>
      <c r="U200" s="29"/>
      <c r="V200" s="29"/>
      <c r="W200" s="29"/>
      <c r="X200" s="29"/>
      <c r="Y200" s="29"/>
    </row>
    <row r="201" spans="1:25" ht="12.75">
      <c r="A201" s="29"/>
      <c r="B201" s="29"/>
      <c r="C201" s="29"/>
      <c r="D201" s="94"/>
      <c r="E201" s="29"/>
      <c r="F201" s="29"/>
      <c r="G201" s="29"/>
      <c r="H201" s="29"/>
      <c r="I201" s="29"/>
      <c r="J201" s="29"/>
      <c r="K201" s="29"/>
      <c r="L201" s="29"/>
      <c r="M201" s="29"/>
      <c r="N201" s="29"/>
      <c r="O201" s="29"/>
      <c r="P201" s="29"/>
      <c r="Q201" s="29"/>
      <c r="R201" s="29"/>
      <c r="S201" s="29"/>
      <c r="T201" s="29"/>
      <c r="U201" s="29"/>
      <c r="V201" s="29"/>
      <c r="W201" s="29"/>
      <c r="X201" s="29"/>
      <c r="Y201" s="29"/>
    </row>
    <row r="202" spans="1:25" ht="12.75">
      <c r="A202" s="29"/>
      <c r="B202" s="29"/>
      <c r="C202" s="29"/>
      <c r="D202" s="94"/>
      <c r="E202" s="29"/>
      <c r="F202" s="29"/>
      <c r="G202" s="29"/>
      <c r="H202" s="29"/>
      <c r="I202" s="29"/>
      <c r="J202" s="29"/>
      <c r="K202" s="29"/>
      <c r="L202" s="29"/>
      <c r="M202" s="29"/>
      <c r="N202" s="29"/>
      <c r="O202" s="29"/>
      <c r="P202" s="29"/>
      <c r="Q202" s="29"/>
      <c r="R202" s="29"/>
      <c r="S202" s="29"/>
      <c r="T202" s="29"/>
      <c r="U202" s="29"/>
      <c r="V202" s="29"/>
      <c r="W202" s="29"/>
      <c r="X202" s="29"/>
      <c r="Y202" s="29"/>
    </row>
    <row r="203" spans="1:25" ht="12.75">
      <c r="A203" s="29"/>
      <c r="B203" s="29"/>
      <c r="C203" s="29"/>
      <c r="D203" s="94"/>
      <c r="E203" s="29"/>
      <c r="F203" s="29"/>
      <c r="G203" s="29"/>
      <c r="H203" s="29"/>
      <c r="I203" s="29"/>
      <c r="J203" s="29"/>
      <c r="K203" s="29"/>
      <c r="L203" s="29"/>
      <c r="M203" s="29"/>
      <c r="N203" s="29"/>
      <c r="O203" s="29"/>
      <c r="P203" s="29"/>
      <c r="Q203" s="29"/>
      <c r="R203" s="29"/>
      <c r="S203" s="29"/>
      <c r="T203" s="29"/>
      <c r="U203" s="29"/>
      <c r="V203" s="29"/>
      <c r="W203" s="29"/>
      <c r="X203" s="29"/>
      <c r="Y203" s="29"/>
    </row>
    <row r="204" spans="1:25" ht="12.75">
      <c r="A204" s="29"/>
      <c r="B204" s="29"/>
      <c r="C204" s="29"/>
      <c r="D204" s="94"/>
      <c r="E204" s="29"/>
      <c r="F204" s="29"/>
      <c r="G204" s="29"/>
      <c r="H204" s="29"/>
      <c r="I204" s="29"/>
      <c r="J204" s="29"/>
      <c r="K204" s="29"/>
      <c r="L204" s="29"/>
      <c r="M204" s="29"/>
      <c r="N204" s="29"/>
      <c r="O204" s="29"/>
      <c r="P204" s="29"/>
      <c r="Q204" s="29"/>
      <c r="R204" s="29"/>
      <c r="S204" s="29"/>
      <c r="T204" s="29"/>
      <c r="U204" s="29"/>
      <c r="V204" s="29"/>
      <c r="W204" s="29"/>
      <c r="X204" s="29"/>
      <c r="Y204" s="29"/>
    </row>
    <row r="205" spans="1:25" ht="12.75">
      <c r="A205" s="29"/>
      <c r="B205" s="29"/>
      <c r="C205" s="29"/>
      <c r="D205" s="94"/>
      <c r="E205" s="29"/>
      <c r="F205" s="29"/>
      <c r="G205" s="29"/>
      <c r="H205" s="29"/>
      <c r="I205" s="29"/>
      <c r="J205" s="29"/>
      <c r="K205" s="29"/>
      <c r="L205" s="29"/>
      <c r="M205" s="29"/>
      <c r="N205" s="29"/>
      <c r="O205" s="29"/>
      <c r="P205" s="29"/>
      <c r="Q205" s="29"/>
      <c r="R205" s="29"/>
      <c r="S205" s="29"/>
      <c r="T205" s="29"/>
      <c r="U205" s="29"/>
      <c r="V205" s="29"/>
      <c r="W205" s="29"/>
      <c r="X205" s="29"/>
      <c r="Y205" s="29"/>
    </row>
    <row r="206" spans="1:25" ht="12.75">
      <c r="A206" s="29"/>
      <c r="B206" s="29"/>
      <c r="C206" s="29"/>
      <c r="D206" s="94"/>
      <c r="E206" s="29"/>
      <c r="F206" s="29"/>
      <c r="G206" s="29"/>
      <c r="H206" s="29"/>
      <c r="I206" s="29"/>
      <c r="J206" s="29"/>
      <c r="K206" s="29"/>
      <c r="L206" s="29"/>
      <c r="M206" s="29"/>
      <c r="N206" s="29"/>
      <c r="O206" s="29"/>
      <c r="P206" s="29"/>
      <c r="Q206" s="29"/>
      <c r="R206" s="29"/>
      <c r="S206" s="29"/>
      <c r="T206" s="29"/>
      <c r="U206" s="29"/>
      <c r="V206" s="29"/>
      <c r="W206" s="29"/>
      <c r="X206" s="29"/>
      <c r="Y206" s="29"/>
    </row>
    <row r="207" spans="1:25" ht="12.75">
      <c r="A207" s="29"/>
      <c r="B207" s="29"/>
      <c r="C207" s="29"/>
      <c r="D207" s="94"/>
      <c r="E207" s="29"/>
      <c r="F207" s="29"/>
      <c r="G207" s="29"/>
      <c r="H207" s="29"/>
      <c r="I207" s="29"/>
      <c r="J207" s="29"/>
      <c r="K207" s="29"/>
      <c r="L207" s="29"/>
      <c r="M207" s="29"/>
      <c r="N207" s="29"/>
      <c r="O207" s="29"/>
      <c r="P207" s="29"/>
      <c r="Q207" s="29"/>
      <c r="R207" s="29"/>
      <c r="S207" s="29"/>
      <c r="T207" s="29"/>
      <c r="U207" s="29"/>
      <c r="V207" s="29"/>
      <c r="W207" s="29"/>
      <c r="X207" s="29"/>
      <c r="Y207" s="29"/>
    </row>
    <row r="208" spans="1:25" ht="12.75">
      <c r="A208" s="29"/>
      <c r="B208" s="29"/>
      <c r="C208" s="29"/>
      <c r="D208" s="94"/>
      <c r="E208" s="29"/>
      <c r="F208" s="29"/>
      <c r="G208" s="29"/>
      <c r="H208" s="29"/>
      <c r="I208" s="29"/>
      <c r="J208" s="29"/>
      <c r="K208" s="29"/>
      <c r="L208" s="29"/>
      <c r="M208" s="29"/>
      <c r="N208" s="29"/>
      <c r="O208" s="29"/>
      <c r="P208" s="29"/>
      <c r="Q208" s="29"/>
      <c r="R208" s="29"/>
      <c r="S208" s="29"/>
      <c r="T208" s="29"/>
      <c r="U208" s="29"/>
      <c r="V208" s="29"/>
      <c r="W208" s="29"/>
      <c r="X208" s="29"/>
      <c r="Y208" s="29"/>
    </row>
    <row r="209" spans="1:25" ht="12.75">
      <c r="A209" s="29"/>
      <c r="B209" s="29"/>
      <c r="C209" s="29"/>
      <c r="D209" s="94"/>
      <c r="E209" s="29"/>
      <c r="F209" s="29"/>
      <c r="G209" s="29"/>
      <c r="H209" s="29"/>
      <c r="I209" s="29"/>
      <c r="J209" s="29"/>
      <c r="K209" s="29"/>
      <c r="L209" s="29"/>
      <c r="M209" s="29"/>
      <c r="N209" s="29"/>
      <c r="O209" s="29"/>
      <c r="P209" s="29"/>
      <c r="Q209" s="29"/>
      <c r="R209" s="29"/>
      <c r="S209" s="29"/>
      <c r="T209" s="29"/>
      <c r="U209" s="29"/>
      <c r="V209" s="29"/>
      <c r="W209" s="29"/>
      <c r="X209" s="29"/>
      <c r="Y209" s="29"/>
    </row>
    <row r="210" spans="1:25" ht="12.75">
      <c r="A210" s="29"/>
      <c r="B210" s="29"/>
      <c r="C210" s="29"/>
      <c r="D210" s="94"/>
      <c r="E210" s="29"/>
      <c r="F210" s="29"/>
      <c r="G210" s="29"/>
      <c r="H210" s="29"/>
      <c r="I210" s="29"/>
      <c r="J210" s="29"/>
      <c r="K210" s="29"/>
      <c r="L210" s="29"/>
      <c r="M210" s="29"/>
      <c r="N210" s="29"/>
      <c r="O210" s="29"/>
      <c r="P210" s="29"/>
      <c r="Q210" s="29"/>
      <c r="R210" s="29"/>
      <c r="S210" s="29"/>
      <c r="T210" s="29"/>
      <c r="U210" s="29"/>
      <c r="V210" s="29"/>
      <c r="W210" s="29"/>
      <c r="X210" s="29"/>
      <c r="Y210" s="29"/>
    </row>
    <row r="211" spans="1:25" ht="12.75">
      <c r="A211" s="29"/>
      <c r="B211" s="29"/>
      <c r="C211" s="29"/>
      <c r="D211" s="94"/>
      <c r="E211" s="29"/>
      <c r="F211" s="29"/>
      <c r="G211" s="29"/>
      <c r="H211" s="29"/>
      <c r="I211" s="29"/>
      <c r="J211" s="29"/>
      <c r="K211" s="29"/>
      <c r="L211" s="29"/>
      <c r="M211" s="29"/>
      <c r="N211" s="29"/>
      <c r="O211" s="29"/>
      <c r="P211" s="29"/>
      <c r="Q211" s="29"/>
      <c r="R211" s="29"/>
      <c r="S211" s="29"/>
      <c r="T211" s="29"/>
      <c r="U211" s="29"/>
      <c r="V211" s="29"/>
      <c r="W211" s="29"/>
      <c r="X211" s="29"/>
      <c r="Y211" s="29"/>
    </row>
    <row r="212" spans="1:25" ht="12.75">
      <c r="A212" s="29"/>
      <c r="B212" s="29"/>
      <c r="C212" s="29"/>
      <c r="D212" s="94"/>
      <c r="E212" s="29"/>
      <c r="F212" s="29"/>
      <c r="G212" s="29"/>
      <c r="H212" s="29"/>
      <c r="I212" s="29"/>
      <c r="J212" s="29"/>
      <c r="K212" s="29"/>
      <c r="L212" s="29"/>
      <c r="M212" s="29"/>
      <c r="N212" s="29"/>
      <c r="O212" s="29"/>
      <c r="P212" s="29"/>
      <c r="Q212" s="29"/>
      <c r="R212" s="29"/>
      <c r="S212" s="29"/>
      <c r="T212" s="29"/>
      <c r="U212" s="29"/>
      <c r="V212" s="29"/>
      <c r="W212" s="29"/>
      <c r="X212" s="29"/>
      <c r="Y212" s="29"/>
    </row>
    <row r="213" spans="1:25" ht="12.75">
      <c r="A213" s="29"/>
      <c r="B213" s="29"/>
      <c r="C213" s="29"/>
      <c r="D213" s="94"/>
      <c r="E213" s="29"/>
      <c r="F213" s="29"/>
      <c r="G213" s="29"/>
      <c r="H213" s="29"/>
      <c r="I213" s="29"/>
      <c r="J213" s="29"/>
      <c r="K213" s="29"/>
      <c r="L213" s="29"/>
      <c r="M213" s="29"/>
      <c r="N213" s="29"/>
      <c r="O213" s="29"/>
      <c r="P213" s="29"/>
      <c r="Q213" s="29"/>
      <c r="R213" s="29"/>
      <c r="S213" s="29"/>
      <c r="T213" s="29"/>
      <c r="U213" s="29"/>
      <c r="V213" s="29"/>
      <c r="W213" s="29"/>
      <c r="X213" s="29"/>
      <c r="Y213" s="29"/>
    </row>
    <row r="214" spans="1:25" ht="12.75">
      <c r="A214" s="29"/>
      <c r="B214" s="29"/>
      <c r="C214" s="29"/>
      <c r="D214" s="94"/>
      <c r="E214" s="29"/>
      <c r="F214" s="29"/>
      <c r="G214" s="29"/>
      <c r="H214" s="29"/>
      <c r="I214" s="29"/>
      <c r="J214" s="29"/>
      <c r="K214" s="29"/>
      <c r="L214" s="29"/>
      <c r="M214" s="29"/>
      <c r="N214" s="29"/>
      <c r="O214" s="29"/>
      <c r="P214" s="29"/>
      <c r="Q214" s="29"/>
      <c r="R214" s="29"/>
      <c r="S214" s="29"/>
      <c r="T214" s="29"/>
      <c r="U214" s="29"/>
      <c r="V214" s="29"/>
      <c r="W214" s="29"/>
      <c r="X214" s="29"/>
      <c r="Y214" s="29"/>
    </row>
    <row r="215" spans="1:25" ht="12.75">
      <c r="A215" s="29"/>
      <c r="B215" s="29"/>
      <c r="C215" s="29"/>
      <c r="D215" s="94"/>
      <c r="E215" s="29"/>
      <c r="F215" s="29"/>
      <c r="G215" s="29"/>
      <c r="H215" s="29"/>
      <c r="I215" s="29"/>
      <c r="J215" s="29"/>
      <c r="K215" s="29"/>
      <c r="L215" s="29"/>
      <c r="M215" s="29"/>
      <c r="N215" s="29"/>
      <c r="O215" s="29"/>
      <c r="P215" s="29"/>
      <c r="Q215" s="29"/>
      <c r="R215" s="29"/>
      <c r="S215" s="29"/>
      <c r="T215" s="29"/>
      <c r="U215" s="29"/>
      <c r="V215" s="29"/>
      <c r="W215" s="29"/>
      <c r="X215" s="29"/>
      <c r="Y215" s="29"/>
    </row>
    <row r="216" spans="1:25" ht="12.75">
      <c r="A216" s="29"/>
      <c r="B216" s="29"/>
      <c r="C216" s="29"/>
      <c r="D216" s="94"/>
      <c r="E216" s="29"/>
      <c r="F216" s="29"/>
      <c r="G216" s="29"/>
      <c r="H216" s="29"/>
      <c r="I216" s="29"/>
      <c r="J216" s="29"/>
      <c r="K216" s="29"/>
      <c r="L216" s="29"/>
      <c r="M216" s="29"/>
      <c r="N216" s="29"/>
      <c r="O216" s="29"/>
      <c r="P216" s="29"/>
      <c r="Q216" s="29"/>
      <c r="R216" s="29"/>
      <c r="S216" s="29"/>
      <c r="T216" s="29"/>
      <c r="U216" s="29"/>
      <c r="V216" s="29"/>
      <c r="W216" s="29"/>
      <c r="X216" s="29"/>
      <c r="Y216" s="29"/>
    </row>
    <row r="217" spans="1:25" ht="12.75">
      <c r="A217" s="29"/>
      <c r="B217" s="29"/>
      <c r="C217" s="29"/>
      <c r="D217" s="94"/>
      <c r="E217" s="29"/>
      <c r="F217" s="29"/>
      <c r="G217" s="29"/>
      <c r="H217" s="29"/>
      <c r="I217" s="29"/>
      <c r="J217" s="29"/>
      <c r="K217" s="29"/>
      <c r="L217" s="29"/>
      <c r="M217" s="29"/>
      <c r="N217" s="29"/>
      <c r="O217" s="29"/>
      <c r="P217" s="29"/>
      <c r="Q217" s="29"/>
      <c r="R217" s="29"/>
      <c r="S217" s="29"/>
      <c r="T217" s="29"/>
      <c r="U217" s="29"/>
      <c r="V217" s="29"/>
      <c r="W217" s="29"/>
      <c r="X217" s="29"/>
      <c r="Y217" s="29"/>
    </row>
    <row r="218" spans="1:25" ht="12.75">
      <c r="A218" s="29"/>
      <c r="B218" s="29"/>
      <c r="C218" s="29"/>
      <c r="D218" s="94"/>
      <c r="E218" s="29"/>
      <c r="F218" s="29"/>
      <c r="G218" s="29"/>
      <c r="H218" s="29"/>
      <c r="I218" s="29"/>
      <c r="J218" s="29"/>
      <c r="K218" s="29"/>
      <c r="L218" s="29"/>
      <c r="M218" s="29"/>
      <c r="N218" s="29"/>
      <c r="O218" s="29"/>
      <c r="P218" s="29"/>
      <c r="Q218" s="29"/>
      <c r="R218" s="29"/>
      <c r="S218" s="29"/>
      <c r="T218" s="29"/>
      <c r="U218" s="29"/>
      <c r="V218" s="29"/>
      <c r="W218" s="29"/>
      <c r="X218" s="29"/>
      <c r="Y218" s="29"/>
    </row>
    <row r="219" spans="1:25" ht="12.75">
      <c r="A219" s="29"/>
      <c r="B219" s="29"/>
      <c r="C219" s="29"/>
      <c r="D219" s="94"/>
      <c r="E219" s="29"/>
      <c r="F219" s="29"/>
      <c r="G219" s="29"/>
      <c r="H219" s="29"/>
      <c r="I219" s="29"/>
      <c r="J219" s="29"/>
      <c r="K219" s="29"/>
      <c r="L219" s="29"/>
      <c r="M219" s="29"/>
      <c r="N219" s="29"/>
      <c r="O219" s="29"/>
      <c r="P219" s="29"/>
      <c r="Q219" s="29"/>
      <c r="R219" s="29"/>
      <c r="S219" s="29"/>
      <c r="T219" s="29"/>
      <c r="U219" s="29"/>
      <c r="V219" s="29"/>
      <c r="W219" s="29"/>
      <c r="X219" s="29"/>
      <c r="Y219" s="29"/>
    </row>
    <row r="220" spans="1:25" ht="12.75">
      <c r="A220" s="29"/>
      <c r="B220" s="29"/>
      <c r="C220" s="29"/>
      <c r="D220" s="94"/>
      <c r="E220" s="29"/>
      <c r="F220" s="29"/>
      <c r="G220" s="29"/>
      <c r="H220" s="29"/>
      <c r="I220" s="29"/>
      <c r="J220" s="29"/>
      <c r="K220" s="29"/>
      <c r="L220" s="29"/>
      <c r="M220" s="29"/>
      <c r="N220" s="29"/>
      <c r="O220" s="29"/>
      <c r="P220" s="29"/>
      <c r="Q220" s="29"/>
      <c r="R220" s="29"/>
      <c r="S220" s="29"/>
      <c r="T220" s="29"/>
      <c r="U220" s="29"/>
      <c r="V220" s="29"/>
      <c r="W220" s="29"/>
      <c r="X220" s="29"/>
      <c r="Y220" s="29"/>
    </row>
    <row r="221" spans="1:25" ht="12.75">
      <c r="A221" s="29"/>
      <c r="B221" s="29"/>
      <c r="C221" s="29"/>
      <c r="D221" s="94"/>
      <c r="E221" s="29"/>
      <c r="F221" s="29"/>
      <c r="G221" s="29"/>
      <c r="H221" s="29"/>
      <c r="I221" s="29"/>
      <c r="J221" s="29"/>
      <c r="K221" s="29"/>
      <c r="L221" s="29"/>
      <c r="M221" s="29"/>
      <c r="N221" s="29"/>
      <c r="O221" s="29"/>
      <c r="P221" s="29"/>
      <c r="Q221" s="29"/>
      <c r="R221" s="29"/>
      <c r="S221" s="29"/>
      <c r="T221" s="29"/>
      <c r="U221" s="29"/>
      <c r="V221" s="29"/>
      <c r="W221" s="29"/>
      <c r="X221" s="29"/>
      <c r="Y221" s="29"/>
    </row>
    <row r="222" spans="1:25" ht="12.75">
      <c r="A222" s="29"/>
      <c r="B222" s="29"/>
      <c r="C222" s="29"/>
      <c r="D222" s="94"/>
      <c r="E222" s="29"/>
      <c r="F222" s="29"/>
      <c r="G222" s="29"/>
      <c r="H222" s="29"/>
      <c r="I222" s="29"/>
      <c r="J222" s="29"/>
      <c r="K222" s="29"/>
      <c r="L222" s="29"/>
      <c r="M222" s="29"/>
      <c r="N222" s="29"/>
      <c r="O222" s="29"/>
      <c r="P222" s="29"/>
      <c r="Q222" s="29"/>
      <c r="R222" s="29"/>
      <c r="S222" s="29"/>
      <c r="T222" s="29"/>
      <c r="U222" s="29"/>
      <c r="V222" s="29"/>
      <c r="W222" s="29"/>
      <c r="X222" s="29"/>
      <c r="Y222" s="29"/>
    </row>
    <row r="223" spans="1:25" ht="12.75">
      <c r="A223" s="29"/>
      <c r="B223" s="29"/>
      <c r="C223" s="29"/>
      <c r="D223" s="94"/>
      <c r="E223" s="29"/>
      <c r="F223" s="29"/>
      <c r="G223" s="29"/>
      <c r="H223" s="29"/>
      <c r="I223" s="29"/>
      <c r="J223" s="29"/>
      <c r="K223" s="29"/>
      <c r="L223" s="29"/>
      <c r="M223" s="29"/>
      <c r="N223" s="29"/>
      <c r="O223" s="29"/>
      <c r="P223" s="29"/>
      <c r="Q223" s="29"/>
      <c r="R223" s="29"/>
      <c r="S223" s="29"/>
      <c r="T223" s="29"/>
      <c r="U223" s="29"/>
      <c r="V223" s="29"/>
      <c r="W223" s="29"/>
      <c r="X223" s="29"/>
      <c r="Y223" s="29"/>
    </row>
    <row r="224" spans="1:25" ht="12.75">
      <c r="A224" s="29"/>
      <c r="B224" s="29"/>
      <c r="C224" s="29"/>
      <c r="D224" s="94"/>
      <c r="E224" s="29"/>
      <c r="F224" s="29"/>
      <c r="G224" s="29"/>
      <c r="H224" s="29"/>
      <c r="I224" s="29"/>
      <c r="J224" s="29"/>
      <c r="K224" s="29"/>
      <c r="L224" s="29"/>
      <c r="M224" s="29"/>
      <c r="N224" s="29"/>
      <c r="O224" s="29"/>
      <c r="P224" s="29"/>
      <c r="Q224" s="29"/>
      <c r="R224" s="29"/>
      <c r="S224" s="29"/>
      <c r="T224" s="29"/>
      <c r="U224" s="29"/>
      <c r="V224" s="29"/>
      <c r="W224" s="29"/>
      <c r="X224" s="29"/>
      <c r="Y224" s="29"/>
    </row>
    <row r="225" spans="1:25" ht="12.75">
      <c r="A225" s="29"/>
      <c r="B225" s="29"/>
      <c r="C225" s="29"/>
      <c r="D225" s="94"/>
      <c r="E225" s="29"/>
      <c r="F225" s="29"/>
      <c r="G225" s="29"/>
      <c r="H225" s="29"/>
      <c r="I225" s="29"/>
      <c r="J225" s="29"/>
      <c r="K225" s="29"/>
      <c r="L225" s="29"/>
      <c r="M225" s="29"/>
      <c r="N225" s="29"/>
      <c r="O225" s="29"/>
      <c r="P225" s="29"/>
      <c r="Q225" s="29"/>
      <c r="R225" s="29"/>
      <c r="S225" s="29"/>
      <c r="T225" s="29"/>
      <c r="U225" s="29"/>
      <c r="V225" s="29"/>
      <c r="W225" s="29"/>
      <c r="X225" s="29"/>
      <c r="Y225" s="29"/>
    </row>
    <row r="226" spans="1:25" ht="12.75">
      <c r="A226" s="29"/>
      <c r="B226" s="29"/>
      <c r="C226" s="29"/>
      <c r="D226" s="94"/>
      <c r="E226" s="29"/>
      <c r="F226" s="29"/>
      <c r="G226" s="29"/>
      <c r="H226" s="29"/>
      <c r="I226" s="29"/>
      <c r="J226" s="29"/>
      <c r="K226" s="29"/>
      <c r="L226" s="29"/>
      <c r="M226" s="29"/>
      <c r="N226" s="29"/>
      <c r="O226" s="29"/>
      <c r="P226" s="29"/>
      <c r="Q226" s="29"/>
      <c r="R226" s="29"/>
      <c r="S226" s="29"/>
      <c r="T226" s="29"/>
      <c r="U226" s="29"/>
      <c r="V226" s="29"/>
      <c r="W226" s="29"/>
      <c r="X226" s="29"/>
      <c r="Y226" s="29"/>
    </row>
    <row r="227" spans="1:25" ht="12.75">
      <c r="A227" s="29"/>
      <c r="B227" s="29"/>
      <c r="C227" s="29"/>
      <c r="D227" s="94"/>
      <c r="E227" s="29"/>
      <c r="F227" s="29"/>
      <c r="G227" s="29"/>
      <c r="H227" s="29"/>
      <c r="I227" s="29"/>
      <c r="J227" s="29"/>
      <c r="K227" s="29"/>
      <c r="L227" s="29"/>
      <c r="M227" s="29"/>
      <c r="N227" s="29"/>
      <c r="O227" s="29"/>
      <c r="P227" s="29"/>
      <c r="Q227" s="29"/>
      <c r="R227" s="29"/>
      <c r="S227" s="29"/>
      <c r="T227" s="29"/>
      <c r="U227" s="29"/>
      <c r="V227" s="29"/>
      <c r="W227" s="29"/>
      <c r="X227" s="29"/>
      <c r="Y227" s="29"/>
    </row>
    <row r="228" spans="1:25" ht="12.75">
      <c r="A228" s="29"/>
      <c r="B228" s="29"/>
      <c r="C228" s="29"/>
      <c r="D228" s="94"/>
      <c r="E228" s="29"/>
      <c r="F228" s="29"/>
      <c r="G228" s="29"/>
      <c r="H228" s="29"/>
      <c r="I228" s="29"/>
      <c r="J228" s="29"/>
      <c r="K228" s="29"/>
      <c r="L228" s="29"/>
      <c r="M228" s="29"/>
      <c r="N228" s="29"/>
      <c r="O228" s="29"/>
      <c r="P228" s="29"/>
      <c r="Q228" s="29"/>
      <c r="R228" s="29"/>
      <c r="S228" s="29"/>
      <c r="T228" s="29"/>
      <c r="U228" s="29"/>
      <c r="V228" s="29"/>
      <c r="W228" s="29"/>
      <c r="X228" s="29"/>
      <c r="Y228" s="29"/>
    </row>
    <row r="229" spans="1:25" ht="12.75">
      <c r="A229" s="29"/>
      <c r="B229" s="29"/>
      <c r="C229" s="29"/>
      <c r="D229" s="94"/>
      <c r="E229" s="29"/>
      <c r="F229" s="29"/>
      <c r="G229" s="29"/>
      <c r="H229" s="29"/>
      <c r="I229" s="29"/>
      <c r="J229" s="29"/>
      <c r="K229" s="29"/>
      <c r="L229" s="29"/>
      <c r="M229" s="29"/>
      <c r="N229" s="29"/>
      <c r="O229" s="29"/>
      <c r="P229" s="29"/>
      <c r="Q229" s="29"/>
      <c r="R229" s="29"/>
      <c r="S229" s="29"/>
      <c r="T229" s="29"/>
      <c r="U229" s="29"/>
      <c r="V229" s="29"/>
      <c r="W229" s="29"/>
      <c r="X229" s="29"/>
      <c r="Y229" s="29"/>
    </row>
    <row r="230" spans="1:25" ht="12.75">
      <c r="A230" s="29"/>
      <c r="B230" s="29"/>
      <c r="C230" s="29"/>
      <c r="D230" s="94"/>
      <c r="E230" s="29"/>
      <c r="F230" s="29"/>
      <c r="G230" s="29"/>
      <c r="H230" s="29"/>
      <c r="I230" s="29"/>
      <c r="J230" s="29"/>
      <c r="K230" s="29"/>
      <c r="L230" s="29"/>
      <c r="M230" s="29"/>
      <c r="N230" s="29"/>
      <c r="O230" s="29"/>
      <c r="P230" s="29"/>
      <c r="Q230" s="29"/>
      <c r="R230" s="29"/>
      <c r="S230" s="29"/>
      <c r="T230" s="29"/>
      <c r="U230" s="29"/>
      <c r="V230" s="29"/>
      <c r="W230" s="29"/>
      <c r="X230" s="29"/>
      <c r="Y230" s="29"/>
    </row>
    <row r="231" spans="1:25" ht="12.75">
      <c r="A231" s="29"/>
      <c r="B231" s="29"/>
      <c r="C231" s="29"/>
      <c r="D231" s="94"/>
      <c r="E231" s="29"/>
      <c r="F231" s="29"/>
      <c r="G231" s="29"/>
      <c r="H231" s="29"/>
      <c r="I231" s="29"/>
      <c r="J231" s="29"/>
      <c r="K231" s="29"/>
      <c r="L231" s="29"/>
      <c r="M231" s="29"/>
      <c r="N231" s="29"/>
      <c r="O231" s="29"/>
      <c r="P231" s="29"/>
      <c r="Q231" s="29"/>
      <c r="R231" s="29"/>
      <c r="S231" s="29"/>
      <c r="T231" s="29"/>
      <c r="U231" s="29"/>
      <c r="V231" s="29"/>
      <c r="W231" s="29"/>
      <c r="X231" s="29"/>
      <c r="Y231" s="29"/>
    </row>
    <row r="232" spans="1:25" ht="12.75">
      <c r="A232" s="29"/>
      <c r="B232" s="29"/>
      <c r="C232" s="29"/>
      <c r="D232" s="94"/>
      <c r="E232" s="29"/>
      <c r="F232" s="29"/>
      <c r="G232" s="29"/>
      <c r="H232" s="29"/>
      <c r="I232" s="29"/>
      <c r="J232" s="29"/>
      <c r="K232" s="29"/>
      <c r="L232" s="29"/>
      <c r="M232" s="29"/>
      <c r="N232" s="29"/>
      <c r="O232" s="29"/>
      <c r="P232" s="29"/>
      <c r="Q232" s="29"/>
      <c r="R232" s="29"/>
      <c r="S232" s="29"/>
      <c r="T232" s="29"/>
      <c r="U232" s="29"/>
      <c r="V232" s="29"/>
      <c r="W232" s="29"/>
      <c r="X232" s="29"/>
      <c r="Y232" s="29"/>
    </row>
    <row r="233" spans="1:25" ht="12.75">
      <c r="A233" s="29"/>
      <c r="B233" s="29"/>
      <c r="C233" s="29"/>
      <c r="D233" s="94"/>
      <c r="E233" s="29"/>
      <c r="F233" s="29"/>
      <c r="G233" s="29"/>
      <c r="H233" s="29"/>
      <c r="I233" s="29"/>
      <c r="J233" s="29"/>
      <c r="K233" s="29"/>
      <c r="L233" s="29"/>
      <c r="M233" s="29"/>
      <c r="N233" s="29"/>
      <c r="O233" s="29"/>
      <c r="P233" s="29"/>
      <c r="Q233" s="29"/>
      <c r="R233" s="29"/>
      <c r="S233" s="29"/>
      <c r="T233" s="29"/>
      <c r="U233" s="29"/>
      <c r="V233" s="29"/>
      <c r="W233" s="29"/>
      <c r="X233" s="29"/>
      <c r="Y233" s="29"/>
    </row>
  </sheetData>
  <sheetProtection selectLockedCells="1"/>
  <mergeCells count="67">
    <mergeCell ref="G4:X7"/>
    <mergeCell ref="E9:H9"/>
    <mergeCell ref="I9:L9"/>
    <mergeCell ref="B9:B12"/>
    <mergeCell ref="Q10:R11"/>
    <mergeCell ref="S10:S12"/>
    <mergeCell ref="M10:N11"/>
    <mergeCell ref="O10:O12"/>
    <mergeCell ref="P10:P12"/>
    <mergeCell ref="M9:P9"/>
    <mergeCell ref="Q9:T9"/>
    <mergeCell ref="U9:X9"/>
    <mergeCell ref="X10:X12"/>
    <mergeCell ref="E10:F11"/>
    <mergeCell ref="G10:G12"/>
    <mergeCell ref="C14:D14"/>
    <mergeCell ref="C15:D15"/>
    <mergeCell ref="C16:D16"/>
    <mergeCell ref="U10:V11"/>
    <mergeCell ref="W10:W12"/>
    <mergeCell ref="H10:H12"/>
    <mergeCell ref="I10:J11"/>
    <mergeCell ref="K10:K12"/>
    <mergeCell ref="L10:L12"/>
    <mergeCell ref="T10:T12"/>
    <mergeCell ref="C17:D17"/>
    <mergeCell ref="C18:D18"/>
    <mergeCell ref="C19:D19"/>
    <mergeCell ref="C20:D20"/>
    <mergeCell ref="C21:D21"/>
    <mergeCell ref="C22:D22"/>
    <mergeCell ref="C23:D23"/>
    <mergeCell ref="C24:D24"/>
    <mergeCell ref="C25:D25"/>
    <mergeCell ref="C26:D26"/>
    <mergeCell ref="C27:D27"/>
    <mergeCell ref="C28:D28"/>
    <mergeCell ref="C37:D37"/>
    <mergeCell ref="C38:D38"/>
    <mergeCell ref="C39:D39"/>
    <mergeCell ref="C40:D40"/>
    <mergeCell ref="C29:D29"/>
    <mergeCell ref="C30:D30"/>
    <mergeCell ref="C31:D31"/>
    <mergeCell ref="C32:D32"/>
    <mergeCell ref="C33:D33"/>
    <mergeCell ref="C34:D34"/>
    <mergeCell ref="C52:D52"/>
    <mergeCell ref="C53:D53"/>
    <mergeCell ref="C9:D12"/>
    <mergeCell ref="D4:F4"/>
    <mergeCell ref="D5:F5"/>
    <mergeCell ref="D6:F6"/>
    <mergeCell ref="C47:D47"/>
    <mergeCell ref="C48:D48"/>
    <mergeCell ref="C49:D49"/>
    <mergeCell ref="C35:D35"/>
    <mergeCell ref="D7:F7"/>
    <mergeCell ref="C50:D50"/>
    <mergeCell ref="C51:D51"/>
    <mergeCell ref="C42:D42"/>
    <mergeCell ref="C43:D43"/>
    <mergeCell ref="C44:D44"/>
    <mergeCell ref="C45:D45"/>
    <mergeCell ref="C46:D46"/>
    <mergeCell ref="C41:D41"/>
    <mergeCell ref="C36:D36"/>
  </mergeCells>
  <conditionalFormatting sqref="X14:X53 P14:P53 T14:T53 H14:H53 L14:L53">
    <cfRule type="cellIs" priority="131" dxfId="53" operator="equal" stopIfTrue="1">
      <formula>"detected"</formula>
    </cfRule>
    <cfRule type="cellIs" priority="132" dxfId="53" operator="equal" stopIfTrue="1">
      <formula>"?"</formula>
    </cfRule>
  </conditionalFormatting>
  <conditionalFormatting sqref="W14:X18 X14:X53 P14:P53 T14:T53 H14:H53 L14:L53">
    <cfRule type="cellIs" priority="130" dxfId="52" operator="equal" stopIfTrue="1">
      <formula>"""Sample!$J$6=""x"""</formula>
    </cfRule>
  </conditionalFormatting>
  <conditionalFormatting sqref="W14:X53 G14:H53 O14:P53 S14:T53 Q16:R53 K14:L53">
    <cfRule type="expression" priority="128" dxfId="0">
      <formula>$Q$9=" - "</formula>
    </cfRule>
  </conditionalFormatting>
  <conditionalFormatting sqref="U15:X53 W14:X14">
    <cfRule type="expression" priority="4" dxfId="0" stopIfTrue="1">
      <formula>($U$9="-")</formula>
    </cfRule>
    <cfRule type="expression" priority="127" dxfId="0">
      <formula>$U$9=" - "</formula>
    </cfRule>
  </conditionalFormatting>
  <conditionalFormatting sqref="X14:X53 G14:H53 M16:N53 O14:P53 S15:V53 Q16:R53 K14:L53 S14:T14">
    <cfRule type="expression" priority="126" dxfId="0">
      <formula>$M$9=" - "</formula>
    </cfRule>
  </conditionalFormatting>
  <conditionalFormatting sqref="X14:X53 P14:P53 T14:T53 H14:H53 I16:J53 K14:L53">
    <cfRule type="expression" priority="125" dxfId="0">
      <formula>$I$9=" - "</formula>
    </cfRule>
  </conditionalFormatting>
  <conditionalFormatting sqref="W14:X14">
    <cfRule type="expression" priority="99" dxfId="7">
      <formula>$Z$14=1</formula>
    </cfRule>
  </conditionalFormatting>
  <conditionalFormatting sqref="U15:X15">
    <cfRule type="expression" priority="98" dxfId="7">
      <formula>$Z$15=1</formula>
    </cfRule>
  </conditionalFormatting>
  <conditionalFormatting sqref="U16:X16">
    <cfRule type="expression" priority="97" dxfId="7">
      <formula>$Z$16=1</formula>
    </cfRule>
  </conditionalFormatting>
  <conditionalFormatting sqref="U17:X17">
    <cfRule type="expression" priority="96" dxfId="7">
      <formula>$Z$17=1</formula>
    </cfRule>
  </conditionalFormatting>
  <conditionalFormatting sqref="U18:X18">
    <cfRule type="expression" priority="95" dxfId="7">
      <formula>$Z$18=1</formula>
    </cfRule>
  </conditionalFormatting>
  <conditionalFormatting sqref="U19:X19">
    <cfRule type="expression" priority="94" dxfId="7">
      <formula>$Z$19=1</formula>
    </cfRule>
  </conditionalFormatting>
  <conditionalFormatting sqref="U20:X20">
    <cfRule type="expression" priority="93" dxfId="7">
      <formula>$Z$20=1</formula>
    </cfRule>
  </conditionalFormatting>
  <conditionalFormatting sqref="U21:X21">
    <cfRule type="expression" priority="92" dxfId="7">
      <formula>$Z$21=1</formula>
    </cfRule>
  </conditionalFormatting>
  <conditionalFormatting sqref="U22:X22">
    <cfRule type="expression" priority="91" dxfId="7">
      <formula>$Z$22=1</formula>
    </cfRule>
  </conditionalFormatting>
  <conditionalFormatting sqref="U23:X23">
    <cfRule type="expression" priority="90" dxfId="7">
      <formula>$Z$23=1</formula>
    </cfRule>
  </conditionalFormatting>
  <conditionalFormatting sqref="U24:X24">
    <cfRule type="expression" priority="89" dxfId="7">
      <formula>$Z$24=1</formula>
    </cfRule>
  </conditionalFormatting>
  <conditionalFormatting sqref="U25:X25">
    <cfRule type="expression" priority="88" dxfId="7">
      <formula>$Z$25=1</formula>
    </cfRule>
  </conditionalFormatting>
  <conditionalFormatting sqref="U26:X26">
    <cfRule type="expression" priority="87" dxfId="7">
      <formula>$Z$26=1</formula>
    </cfRule>
  </conditionalFormatting>
  <conditionalFormatting sqref="U27:X27">
    <cfRule type="expression" priority="86" dxfId="7">
      <formula>$Z$27=1</formula>
    </cfRule>
  </conditionalFormatting>
  <conditionalFormatting sqref="U28:X28">
    <cfRule type="expression" priority="85" dxfId="7">
      <formula>$Z$28=1</formula>
    </cfRule>
  </conditionalFormatting>
  <conditionalFormatting sqref="U29:X29">
    <cfRule type="expression" priority="84" dxfId="7">
      <formula>$Z$29=1</formula>
    </cfRule>
  </conditionalFormatting>
  <conditionalFormatting sqref="U30:X30">
    <cfRule type="expression" priority="83" dxfId="7">
      <formula>$Z$30=1</formula>
    </cfRule>
  </conditionalFormatting>
  <conditionalFormatting sqref="U31:X31">
    <cfRule type="expression" priority="82" dxfId="7">
      <formula>$Z$31=1</formula>
    </cfRule>
  </conditionalFormatting>
  <conditionalFormatting sqref="U32:X32">
    <cfRule type="expression" priority="81" dxfId="7">
      <formula>$Z$32=1</formula>
    </cfRule>
  </conditionalFormatting>
  <conditionalFormatting sqref="U33:X33">
    <cfRule type="expression" priority="80" dxfId="7">
      <formula>$Z$33=1</formula>
    </cfRule>
  </conditionalFormatting>
  <conditionalFormatting sqref="U34:X34">
    <cfRule type="expression" priority="79" dxfId="7">
      <formula>$Z$34=1</formula>
    </cfRule>
  </conditionalFormatting>
  <conditionalFormatting sqref="U35:X35">
    <cfRule type="expression" priority="78" dxfId="7">
      <formula>$Z$35=1</formula>
    </cfRule>
  </conditionalFormatting>
  <conditionalFormatting sqref="U36:X36">
    <cfRule type="expression" priority="77" dxfId="7">
      <formula>$Z$36=1</formula>
    </cfRule>
  </conditionalFormatting>
  <conditionalFormatting sqref="U37:X37">
    <cfRule type="expression" priority="76" dxfId="7">
      <formula>$Z$37=1</formula>
    </cfRule>
  </conditionalFormatting>
  <conditionalFormatting sqref="U38:X38">
    <cfRule type="expression" priority="75" dxfId="7">
      <formula>$Z$38=1</formula>
    </cfRule>
  </conditionalFormatting>
  <conditionalFormatting sqref="U39:X39">
    <cfRule type="expression" priority="74" dxfId="7">
      <formula>$Z$39=1</formula>
    </cfRule>
  </conditionalFormatting>
  <conditionalFormatting sqref="U40:X40">
    <cfRule type="expression" priority="73" dxfId="7">
      <formula>$Z$40=1</formula>
    </cfRule>
  </conditionalFormatting>
  <conditionalFormatting sqref="U41:X41">
    <cfRule type="expression" priority="72" dxfId="7">
      <formula>$Z$41=1</formula>
    </cfRule>
  </conditionalFormatting>
  <conditionalFormatting sqref="U42:X42">
    <cfRule type="expression" priority="71" dxfId="7">
      <formula>$Z$42=1</formula>
    </cfRule>
  </conditionalFormatting>
  <conditionalFormatting sqref="U43:X43">
    <cfRule type="expression" priority="70" dxfId="7">
      <formula>$Z$43=1</formula>
    </cfRule>
  </conditionalFormatting>
  <conditionalFormatting sqref="U44:X44">
    <cfRule type="expression" priority="69" dxfId="7">
      <formula>$Z$44=1</formula>
    </cfRule>
  </conditionalFormatting>
  <conditionalFormatting sqref="U45:X45">
    <cfRule type="expression" priority="68" dxfId="7">
      <formula>$Z$45=1</formula>
    </cfRule>
  </conditionalFormatting>
  <conditionalFormatting sqref="U46:X46">
    <cfRule type="expression" priority="67" dxfId="7">
      <formula>$Z$46=1</formula>
    </cfRule>
  </conditionalFormatting>
  <conditionalFormatting sqref="U47:X47">
    <cfRule type="expression" priority="66" dxfId="7">
      <formula>$Z$47=1</formula>
    </cfRule>
  </conditionalFormatting>
  <conditionalFormatting sqref="U48:X48">
    <cfRule type="expression" priority="65" dxfId="7">
      <formula>$Z$48=1</formula>
    </cfRule>
  </conditionalFormatting>
  <conditionalFormatting sqref="U49:X49">
    <cfRule type="expression" priority="64" dxfId="7">
      <formula>$Z$49=1</formula>
    </cfRule>
  </conditionalFormatting>
  <conditionalFormatting sqref="U50:X50">
    <cfRule type="expression" priority="63" dxfId="7">
      <formula>$Z$50=1</formula>
    </cfRule>
  </conditionalFormatting>
  <conditionalFormatting sqref="U51:X51">
    <cfRule type="expression" priority="62" dxfId="7">
      <formula>$Z$51=1</formula>
    </cfRule>
  </conditionalFormatting>
  <conditionalFormatting sqref="U52:X52">
    <cfRule type="expression" priority="61" dxfId="7">
      <formula>$Z$52=1</formula>
    </cfRule>
  </conditionalFormatting>
  <conditionalFormatting sqref="U53:X53">
    <cfRule type="expression" priority="60" dxfId="7">
      <formula>$Z$53=1</formula>
    </cfRule>
  </conditionalFormatting>
  <conditionalFormatting sqref="E14:H53">
    <cfRule type="expression" priority="8" dxfId="0" stopIfTrue="1">
      <formula>($E$9="-")</formula>
    </cfRule>
  </conditionalFormatting>
  <conditionalFormatting sqref="I15:L53 K14:L14">
    <cfRule type="expression" priority="7" dxfId="0" stopIfTrue="1">
      <formula>($I$9="-")</formula>
    </cfRule>
  </conditionalFormatting>
  <conditionalFormatting sqref="M14:P53">
    <cfRule type="expression" priority="6" dxfId="0" stopIfTrue="1">
      <formula>($M$9="-")</formula>
    </cfRule>
  </conditionalFormatting>
  <conditionalFormatting sqref="Q15:T53 S14:T14">
    <cfRule type="expression" priority="5" dxfId="0" stopIfTrue="1">
      <formula>($Q$9="-")</formula>
    </cfRule>
  </conditionalFormatting>
  <conditionalFormatting sqref="I14:J14">
    <cfRule type="expression" priority="3" dxfId="0" stopIfTrue="1">
      <formula>($E$9="-")</formula>
    </cfRule>
  </conditionalFormatting>
  <conditionalFormatting sqref="Q14:R14">
    <cfRule type="expression" priority="2" dxfId="0" stopIfTrue="1">
      <formula>($E$9="-")</formula>
    </cfRule>
  </conditionalFormatting>
  <conditionalFormatting sqref="U14:V14">
    <cfRule type="expression" priority="1" dxfId="0" stopIfTrue="1">
      <formula>($E$9="-")</formula>
    </cfRule>
  </conditionalFormatting>
  <dataValidations count="1">
    <dataValidation type="list" allowBlank="1" showInputMessage="1" showErrorMessage="1" sqref="O14:O53 K14:K53 W14:W53 S14:S53 G14:G53">
      <formula1>$AA$17:$AA$24</formula1>
    </dataValidation>
  </dataValidations>
  <printOptions horizontalCentered="1" verticalCentered="1"/>
  <pageMargins left="0.2362204724409449" right="0.2755905511811024" top="0.3937007874015748" bottom="0.1968503937007874" header="0" footer="0"/>
  <pageSetup fitToHeight="1" fitToWidth="1" horizontalDpi="600" verticalDpi="6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ScanGene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GMO best.</dc:title>
  <dc:subject/>
  <dc:creator>Line Sandager</dc:creator>
  <cp:keywords/>
  <dc:description/>
  <cp:lastModifiedBy>Julia Stålhandske</cp:lastModifiedBy>
  <cp:lastPrinted>2017-10-04T09:15:15Z</cp:lastPrinted>
  <dcterms:created xsi:type="dcterms:W3CDTF">2004-04-20T12:32:10Z</dcterms:created>
  <dcterms:modified xsi:type="dcterms:W3CDTF">2020-02-17T14:33:18Z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