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9040" windowHeight="17640" firstSheet="1" activeTab="1"/>
  </bookViews>
  <sheets>
    <sheet name="Export" sheetId="1" state="hidden" r:id="rId1"/>
    <sheet name="Customer" sheetId="2" r:id="rId2"/>
    <sheet name="Sample" sheetId="3" r:id="rId3"/>
    <sheet name="Results" sheetId="4" state="hidden" r:id="rId4"/>
    <sheet name="Test Data" sheetId="5" state="hidden" r:id="rId5"/>
  </sheets>
  <externalReferences>
    <externalReference r:id="rId8"/>
  </externalReferences>
  <definedNames>
    <definedName name="_xlfn.XLOOKUP" hidden="1">#NAME?</definedName>
    <definedName name="LinseedFlaxTests">'Sample'!#REF!</definedName>
    <definedName name="MaizeCornTests">'Sample'!#REF!</definedName>
    <definedName name="PotatoTests">'Sample'!#REF!</definedName>
    <definedName name="_xlnm.Print_Area" localSheetId="1">'Customer'!$B$2:$I$51</definedName>
    <definedName name="_xlnm.Print_Area" localSheetId="0">'Export'!$A$1:$K$50</definedName>
    <definedName name="_xlnm.Print_Area" localSheetId="3">'Results'!$B$2:$AJ$53</definedName>
    <definedName name="_xlnm.Print_Area" localSheetId="2">'Sample'!$A$1:$Q$65</definedName>
    <definedName name="RapeseedCanolaTests">'Sample'!#REF!</definedName>
    <definedName name="RiceTests">'Sample'!#REF!</definedName>
    <definedName name="SeedName">'[1]Blad1'!$A$2:$A$4</definedName>
    <definedName name="SoyTests">'Sample'!#REF!</definedName>
    <definedName name="WheatTests">'Sample'!#REF!</definedName>
  </definedNames>
  <calcPr fullCalcOnLoad="1"/>
</workbook>
</file>

<file path=xl/comments3.xml><?xml version="1.0" encoding="utf-8"?>
<comments xmlns="http://schemas.openxmlformats.org/spreadsheetml/2006/main">
  <authors>
    <author>Anders Dahlqvist</author>
    <author>Julia St?lhandske</author>
  </authors>
  <commentList>
    <comment ref="H19" authorId="0">
      <text>
        <r>
          <rPr>
            <sz val="8"/>
            <rFont val="Arial"/>
            <family val="2"/>
          </rPr>
          <t>Mark with "x" if the sample consists of seeds.</t>
        </r>
      </text>
    </comment>
    <comment ref="I19" authorId="0">
      <text>
        <r>
          <rPr>
            <sz val="8"/>
            <rFont val="Arial"/>
            <family val="2"/>
          </rPr>
          <t>Mark with "x" it the sample consists of pooled leaves.</t>
        </r>
      </text>
    </comment>
    <comment ref="J19" authorId="0">
      <text>
        <r>
          <rPr>
            <sz val="8"/>
            <rFont val="Arial"/>
            <family val="2"/>
          </rPr>
          <t>Number of seeds or leaves or sample weight, e.g. "3200" or "120 g".</t>
        </r>
      </text>
    </comment>
    <comment ref="K19" authorId="0">
      <text>
        <r>
          <rPr>
            <sz val="8"/>
            <rFont val="Arial"/>
            <family val="2"/>
          </rPr>
          <t xml:space="preserve">Special analyses can be ordered by choosing the appropriate analysis in the list. </t>
        </r>
      </text>
    </comment>
    <comment ref="L19" authorId="1">
      <text>
        <r>
          <rPr>
            <sz val="8"/>
            <rFont val="Arial"/>
            <family val="2"/>
          </rPr>
          <t xml:space="preserve">Mark with "x" if you require quantification. </t>
        </r>
        <r>
          <rPr>
            <sz val="11"/>
            <rFont val="Tahoma"/>
            <family val="2"/>
          </rPr>
          <t xml:space="preserve">
</t>
        </r>
      </text>
    </comment>
    <comment ref="M19" authorId="1">
      <text>
        <r>
          <rPr>
            <sz val="8"/>
            <rFont val="Arial"/>
            <family val="2"/>
          </rPr>
          <t>Mark with "x" if you require identification.</t>
        </r>
        <r>
          <rPr>
            <b/>
            <sz val="11"/>
            <rFont val="Tahoma"/>
            <family val="2"/>
          </rPr>
          <t xml:space="preserve"> </t>
        </r>
      </text>
    </comment>
  </commentList>
</comments>
</file>

<file path=xl/sharedStrings.xml><?xml version="1.0" encoding="utf-8"?>
<sst xmlns="http://schemas.openxmlformats.org/spreadsheetml/2006/main" count="375" uniqueCount="206">
  <si>
    <t>Service</t>
  </si>
  <si>
    <t>E-Mail:</t>
  </si>
  <si>
    <t>Seeds</t>
  </si>
  <si>
    <t>Pooled leaves</t>
  </si>
  <si>
    <t>Batch</t>
  </si>
  <si>
    <t>Order No.</t>
  </si>
  <si>
    <t>Client_Sample_ID</t>
  </si>
  <si>
    <t>Description</t>
  </si>
  <si>
    <t>Location</t>
  </si>
  <si>
    <t>Sample_Point</t>
  </si>
  <si>
    <t>Matrix</t>
  </si>
  <si>
    <t>Date_Sampled</t>
  </si>
  <si>
    <t>Sampler</t>
  </si>
  <si>
    <t>Preservation</t>
  </si>
  <si>
    <t xml:space="preserve"> </t>
  </si>
  <si>
    <t>Departure from (city):</t>
  </si>
  <si>
    <t>Tracking no.:</t>
  </si>
  <si>
    <t>Departure (time):</t>
  </si>
  <si>
    <t>Comments:</t>
  </si>
  <si>
    <t xml:space="preserve">Order No. </t>
  </si>
  <si>
    <t xml:space="preserve">Report Date </t>
  </si>
  <si>
    <t xml:space="preserve">Report to </t>
  </si>
  <si>
    <t>Express (24 hours)</t>
  </si>
  <si>
    <t>Courier:</t>
  </si>
  <si>
    <t>Lab_No</t>
  </si>
  <si>
    <t>Sample_Number</t>
  </si>
  <si>
    <t>x</t>
  </si>
  <si>
    <t>Sample size</t>
  </si>
  <si>
    <t>DETECTED</t>
  </si>
  <si>
    <t>NOT DETECTED</t>
  </si>
  <si>
    <t>-</t>
  </si>
  <si>
    <t>Variety</t>
  </si>
  <si>
    <t>Other analysis</t>
  </si>
  <si>
    <t>Customer</t>
  </si>
  <si>
    <t>Contact person:</t>
  </si>
  <si>
    <t>Address:</t>
  </si>
  <si>
    <t>E-mail:</t>
  </si>
  <si>
    <t>Zip code:</t>
  </si>
  <si>
    <t>Phone:</t>
  </si>
  <si>
    <t>City:</t>
  </si>
  <si>
    <t>Country:</t>
  </si>
  <si>
    <t>Invoice address (if other than Customer address)</t>
  </si>
  <si>
    <t>Normal (3 - 5 days)</t>
  </si>
  <si>
    <t>Courier</t>
  </si>
  <si>
    <t>Client sample ID</t>
  </si>
  <si>
    <t>0.5 - 4%</t>
  </si>
  <si>
    <t>1 - 2%</t>
  </si>
  <si>
    <t>&gt; 2%</t>
  </si>
  <si>
    <t>&lt; 0.025</t>
  </si>
  <si>
    <t>1 - 8%</t>
  </si>
  <si>
    <t>2 - 4%</t>
  </si>
  <si>
    <t>&gt; 4%</t>
  </si>
  <si>
    <t>0.025 - 0.1%</t>
  </si>
  <si>
    <t>0.2 - 0.4%</t>
  </si>
  <si>
    <t>0.1 - 0.8%</t>
  </si>
  <si>
    <t>0.01 - 0.2%</t>
  </si>
  <si>
    <t>0.1 - 0.2%</t>
  </si>
  <si>
    <t>0.05 - 0.4%</t>
  </si>
  <si>
    <t>0.4 - 1%</t>
  </si>
  <si>
    <t>0.2 - 2%</t>
  </si>
  <si>
    <t>E-mails for reporting:</t>
  </si>
  <si>
    <t>Postal address for reporting (if other than Customer address)</t>
  </si>
  <si>
    <t>Subsample</t>
  </si>
  <si>
    <t>Results</t>
  </si>
  <si>
    <t>A</t>
  </si>
  <si>
    <t>B</t>
  </si>
  <si>
    <t>LOD 0.1</t>
  </si>
  <si>
    <t>&lt; 0.05</t>
  </si>
  <si>
    <t>LOD 0.1%</t>
  </si>
  <si>
    <t>LOD 0.03%</t>
  </si>
  <si>
    <t>&lt; 0.03%</t>
  </si>
  <si>
    <t>&lt; 0.008</t>
  </si>
  <si>
    <t>0.008 - 0.05%</t>
  </si>
  <si>
    <t>0.05 - 0.2%</t>
  </si>
  <si>
    <t>0.02 - 0.4%</t>
  </si>
  <si>
    <t>Valt LOD</t>
  </si>
  <si>
    <t>reported</t>
  </si>
  <si>
    <t>estimated</t>
  </si>
  <si>
    <t>Customer address (will be stated on the report)</t>
  </si>
  <si>
    <t>LOD 0.01%</t>
  </si>
  <si>
    <t>Brassica napus</t>
  </si>
  <si>
    <t>Brassica juncea</t>
  </si>
  <si>
    <t>Brassica carinata</t>
  </si>
  <si>
    <t>Brissica oleacea</t>
  </si>
  <si>
    <t>Brassica rapa</t>
  </si>
  <si>
    <t>Customer project no:</t>
  </si>
  <si>
    <t>Proj.no.</t>
  </si>
  <si>
    <t>Rice</t>
  </si>
  <si>
    <t>Crop:</t>
  </si>
  <si>
    <t>GB116 - 35S-promoter</t>
  </si>
  <si>
    <t>GC161 - RoundUp-Ready</t>
  </si>
  <si>
    <t>GB114 - Nos-terminator</t>
  </si>
  <si>
    <t>GJ114 - Nos terminator</t>
  </si>
  <si>
    <t>GJ115 - NptII gene</t>
  </si>
  <si>
    <t>GE113 - Bar gene</t>
  </si>
  <si>
    <t>GE114 - Nos terminator</t>
  </si>
  <si>
    <t>GE115 - NptII gene</t>
  </si>
  <si>
    <t>GE116 - 35S promoter</t>
  </si>
  <si>
    <t>GC116 - 35S-promoter</t>
  </si>
  <si>
    <t>Certification No.</t>
  </si>
  <si>
    <t>GM216 - Triffid</t>
  </si>
  <si>
    <t>Analyses:</t>
  </si>
  <si>
    <t>LOD:</t>
  </si>
  <si>
    <t>&lt; 0.0025</t>
  </si>
  <si>
    <t>&lt; 0.01%</t>
  </si>
  <si>
    <t>0.01 - 0.1%</t>
  </si>
  <si>
    <t>0.0025 - 0.05%</t>
  </si>
  <si>
    <t>Comments</t>
  </si>
  <si>
    <t>Linseed/Flax</t>
  </si>
  <si>
    <t>Maize/Corn</t>
  </si>
  <si>
    <t>Wheat</t>
  </si>
  <si>
    <t>GH114 - Nos terminator</t>
  </si>
  <si>
    <t>GH116 - 35S promoter</t>
  </si>
  <si>
    <t>Potato</t>
  </si>
  <si>
    <t xml:space="preserve"> Report including raw data</t>
  </si>
  <si>
    <t>GMO Testing</t>
  </si>
  <si>
    <t>Intertek General Terms and Conditions apply.</t>
  </si>
  <si>
    <t>GC118 - EPSPS gene</t>
  </si>
  <si>
    <t>GM202 - BPS-A1020-5</t>
  </si>
  <si>
    <t>GM203 - EH92-527-1</t>
  </si>
  <si>
    <t>GH115 - NptII gene</t>
  </si>
  <si>
    <t>GH112 - Pat gene</t>
  </si>
  <si>
    <t>GA112 - Pat gene</t>
  </si>
  <si>
    <t>GA113 - Bar gene</t>
  </si>
  <si>
    <t>GA114 - Nos terminator</t>
  </si>
  <si>
    <t>GA115 - NptII gene</t>
  </si>
  <si>
    <t>GA118 - EPSPS gene</t>
  </si>
  <si>
    <t>Rapeseed/Canola</t>
  </si>
  <si>
    <t>GM230 - DAS-40278-9</t>
  </si>
  <si>
    <t>Company:</t>
  </si>
  <si>
    <t>Elevenborgsvägen 2</t>
  </si>
  <si>
    <t>Phone:  +46 40 69 28 001</t>
  </si>
  <si>
    <t>agritech.sweden@intertek.com</t>
  </si>
  <si>
    <t>170 Greenhill Road</t>
  </si>
  <si>
    <t>Parkside South Australia - 5063 Australia</t>
  </si>
  <si>
    <t>Phone: +61 8 8301 1900</t>
  </si>
  <si>
    <t>agritech.australia@intertek.com</t>
  </si>
  <si>
    <t>D-53, Phase-I, IDA, Jeedimetla</t>
  </si>
  <si>
    <t>Hyderabad - Telangana 500 055 India</t>
  </si>
  <si>
    <t>Phone: +91 40 2319 5257</t>
  </si>
  <si>
    <t>agritech.india@intertek.com</t>
  </si>
  <si>
    <r>
      <t>Estimated Content</t>
    </r>
    <r>
      <rPr>
        <b/>
        <i/>
        <sz val="10"/>
        <rFont val="Calibri"/>
        <family val="2"/>
      </rPr>
      <t xml:space="preserve">  (%)</t>
    </r>
  </si>
  <si>
    <t>Quantification</t>
  </si>
  <si>
    <t>Identification</t>
  </si>
  <si>
    <t>VAT No.:</t>
  </si>
  <si>
    <t>Purchase No.:</t>
  </si>
  <si>
    <t>Customer project No.:</t>
  </si>
  <si>
    <t>Please send an email to the relevant lab and a paper-copy with the samples.</t>
  </si>
  <si>
    <t>Please fill in the sample sheet with the details regarding the samples and tests.</t>
  </si>
  <si>
    <t>GA222 - DP73496 gene</t>
  </si>
  <si>
    <t>GA198 - Oxy235 gene</t>
  </si>
  <si>
    <t>GE172 - LL601 gene</t>
  </si>
  <si>
    <t>GM121 -Cry1AbAc</t>
  </si>
  <si>
    <t>GM244 - 35S::bar</t>
  </si>
  <si>
    <t>GM231 - A2704-12</t>
  </si>
  <si>
    <t>GM243 - A5547-127</t>
  </si>
  <si>
    <t>GM236 - FG 72</t>
  </si>
  <si>
    <t>GM177 - GA21</t>
  </si>
  <si>
    <t>GM223 - Mir 604</t>
  </si>
  <si>
    <t>GM224 - Mir162</t>
  </si>
  <si>
    <t>GM201 - DP305423</t>
  </si>
  <si>
    <t>Crop No</t>
  </si>
  <si>
    <t>Crop</t>
  </si>
  <si>
    <t>Soybean</t>
  </si>
  <si>
    <t>1</t>
  </si>
  <si>
    <t>2</t>
  </si>
  <si>
    <t>3</t>
  </si>
  <si>
    <t>4</t>
  </si>
  <si>
    <t>5</t>
  </si>
  <si>
    <t>6</t>
  </si>
  <si>
    <t>7</t>
  </si>
  <si>
    <t>8</t>
  </si>
  <si>
    <t>9</t>
  </si>
  <si>
    <t>10</t>
  </si>
  <si>
    <t>Selected Crop/Test</t>
  </si>
  <si>
    <t>Crop test list</t>
  </si>
  <si>
    <t>Test number</t>
  </si>
  <si>
    <t>Result list</t>
  </si>
  <si>
    <t>GM244 - 35S:Bar-junction</t>
  </si>
  <si>
    <t>13</t>
  </si>
  <si>
    <t>11</t>
  </si>
  <si>
    <t>12</t>
  </si>
  <si>
    <t>GM170 - HygromycinR</t>
  </si>
  <si>
    <t>GM171 - GUS</t>
  </si>
  <si>
    <t>GM172 - GFP</t>
  </si>
  <si>
    <t>234 56 Alnarp - Sweden</t>
  </si>
  <si>
    <t xml:space="preserve">1. Select Crop.
2. Choose among the most common analyses. If you require analyses that are not listed, please select them into the "Other analysis" list in the Sample section.
3. Select LOD.
4. Enter Sample information in the Sample section below.
Register each sample with your "Client sample ID", "Batch", "Variety" and "Certification No.". Indicate if  the samples consist of  "seeds" or "pooled leaves". Enter the Sample size. </t>
  </si>
  <si>
    <r>
      <t xml:space="preserve">If you write </t>
    </r>
    <r>
      <rPr>
        <b/>
        <sz val="11"/>
        <rFont val="Calibri"/>
        <family val="2"/>
      </rPr>
      <t>NZ-MPI</t>
    </r>
    <r>
      <rPr>
        <sz val="11"/>
        <rFont val="Calibri"/>
        <family val="2"/>
      </rPr>
      <t xml:space="preserve"> in "Other analysis" you must add the sampling method used for each sample under "Comments". 
At least 3200 seeds are needed. For some crops additional analyses are required.</t>
    </r>
  </si>
  <si>
    <r>
      <t xml:space="preserve">If you wish us to follow the </t>
    </r>
    <r>
      <rPr>
        <b/>
        <sz val="11"/>
        <rFont val="Calibri"/>
        <family val="2"/>
      </rPr>
      <t>Tasmanian procedure</t>
    </r>
    <r>
      <rPr>
        <sz val="11"/>
        <rFont val="Calibri"/>
        <family val="2"/>
      </rPr>
      <t xml:space="preserve">, please write "Tasmania" under "Comments". </t>
    </r>
  </si>
  <si>
    <t>GM205 - AV43-6-G7</t>
  </si>
  <si>
    <t>GM115 - NptII gene</t>
  </si>
  <si>
    <t>GM114 - Nos-terminator</t>
  </si>
  <si>
    <t>GM116 - 35S-promoter</t>
  </si>
  <si>
    <t>GM196 - Mon89788</t>
  </si>
  <si>
    <t>GA191- RT73</t>
  </si>
  <si>
    <t>GA221 - Mon88302</t>
  </si>
  <si>
    <t>GM193 - Mon87701</t>
  </si>
  <si>
    <t>14</t>
  </si>
  <si>
    <t>GM112 - Pat gene</t>
  </si>
  <si>
    <t>15</t>
  </si>
  <si>
    <t>GC114 - Nos terminator</t>
  </si>
  <si>
    <t>AGT209 v.7</t>
  </si>
  <si>
    <t>INTERTEK ScanBi Diagnostics AB</t>
  </si>
  <si>
    <t>INTERTEK Australia</t>
  </si>
  <si>
    <t>INTERTEK India Private Limited</t>
  </si>
  <si>
    <t>Phone:  +46 40 692 80 01</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</si>
</sst>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d/mm/yyyy;@"/>
  </numFmts>
  <fonts count="83">
    <font>
      <sz val="10"/>
      <name val="Arial"/>
      <family val="0"/>
    </font>
    <font>
      <sz val="11"/>
      <color indexed="8"/>
      <name val="Calibri"/>
      <family val="2"/>
    </font>
    <font>
      <b/>
      <sz val="10"/>
      <name val="Arial"/>
      <family val="2"/>
    </font>
    <font>
      <u val="single"/>
      <sz val="10"/>
      <color indexed="12"/>
      <name val="Arial"/>
      <family val="2"/>
    </font>
    <font>
      <sz val="8"/>
      <name val="Arial"/>
      <family val="2"/>
    </font>
    <font>
      <sz val="10"/>
      <color indexed="10"/>
      <name val="Arial"/>
      <family val="2"/>
    </font>
    <font>
      <sz val="11"/>
      <name val="Calibri"/>
      <family val="2"/>
    </font>
    <font>
      <b/>
      <sz val="11"/>
      <name val="Calibri"/>
      <family val="2"/>
    </font>
    <font>
      <b/>
      <i/>
      <sz val="10"/>
      <name val="Calibri"/>
      <family val="2"/>
    </font>
    <font>
      <sz val="11"/>
      <name val="Tahoma"/>
      <family val="2"/>
    </font>
    <font>
      <b/>
      <sz val="11"/>
      <name val="Tahoma"/>
      <family val="2"/>
    </font>
    <font>
      <sz val="11"/>
      <color indexed="10"/>
      <name val="Calibri"/>
      <family val="2"/>
    </font>
    <font>
      <sz val="8"/>
      <color indexed="8"/>
      <name val="Arial"/>
      <family val="2"/>
    </font>
    <font>
      <b/>
      <sz val="8"/>
      <color indexed="8"/>
      <name val="Arial"/>
      <family val="2"/>
    </font>
    <font>
      <sz val="10"/>
      <color indexed="8"/>
      <name val="Arial"/>
      <family val="2"/>
    </font>
    <font>
      <sz val="10"/>
      <color indexed="55"/>
      <name val="Arial"/>
      <family val="2"/>
    </font>
    <font>
      <sz val="8"/>
      <name val="Calibri"/>
      <family val="2"/>
    </font>
    <font>
      <u val="single"/>
      <sz val="8"/>
      <color indexed="12"/>
      <name val="Calibri"/>
      <family val="2"/>
    </font>
    <font>
      <b/>
      <sz val="18"/>
      <name val="Calibri"/>
      <family val="2"/>
    </font>
    <font>
      <sz val="10"/>
      <name val="Calibri"/>
      <family val="2"/>
    </font>
    <font>
      <b/>
      <sz val="10"/>
      <name val="Calibri"/>
      <family val="2"/>
    </font>
    <font>
      <b/>
      <sz val="14"/>
      <name val="Calibri"/>
      <family val="2"/>
    </font>
    <font>
      <sz val="18"/>
      <name val="Calibri"/>
      <family val="2"/>
    </font>
    <font>
      <sz val="9"/>
      <name val="Calibri"/>
      <family val="2"/>
    </font>
    <font>
      <sz val="10"/>
      <color indexed="10"/>
      <name val="Calibri"/>
      <family val="2"/>
    </font>
    <font>
      <sz val="14"/>
      <name val="Calibri"/>
      <family val="2"/>
    </font>
    <font>
      <b/>
      <sz val="16"/>
      <name val="Calibri"/>
      <family val="2"/>
    </font>
    <font>
      <sz val="7"/>
      <name val="Calibri"/>
      <family val="2"/>
    </font>
    <font>
      <sz val="10"/>
      <color indexed="9"/>
      <name val="Calibri"/>
      <family val="2"/>
    </font>
    <font>
      <sz val="6"/>
      <name val="Calibri"/>
      <family val="2"/>
    </font>
    <font>
      <b/>
      <sz val="12"/>
      <name val="Calibri"/>
      <family val="2"/>
    </font>
    <font>
      <sz val="16"/>
      <name val="Calibri"/>
      <family val="2"/>
    </font>
    <font>
      <u val="single"/>
      <sz val="10"/>
      <color indexed="12"/>
      <name val="Calibri"/>
      <family val="2"/>
    </font>
    <font>
      <i/>
      <sz val="10"/>
      <name val="Calibri"/>
      <family val="2"/>
    </font>
    <font>
      <u val="single"/>
      <sz val="11"/>
      <color indexed="12"/>
      <name val="Calibri"/>
      <family val="2"/>
    </font>
    <font>
      <b/>
      <i/>
      <sz val="11"/>
      <name val="Calibri"/>
      <family val="2"/>
    </font>
    <font>
      <b/>
      <sz val="11"/>
      <color indexed="10"/>
      <name val="Calibri"/>
      <family val="2"/>
    </font>
    <font>
      <b/>
      <sz val="9"/>
      <name val="Calibri"/>
      <family val="2"/>
    </font>
    <font>
      <i/>
      <sz val="8"/>
      <name val="Calibri"/>
      <family val="2"/>
    </font>
    <font>
      <u val="single"/>
      <sz val="10"/>
      <color indexed="20"/>
      <name val="Arial"/>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u val="single"/>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10"/>
      <color theme="1"/>
      <name val="Arial"/>
      <family val="2"/>
    </font>
    <font>
      <sz val="10"/>
      <color theme="0" tint="-0.24997000396251678"/>
      <name val="Arial"/>
      <family val="2"/>
    </font>
    <font>
      <sz val="10"/>
      <color theme="0"/>
      <name val="Calibri"/>
      <family val="2"/>
    </font>
    <font>
      <sz val="10"/>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rgb="FFFFC700"/>
        <bgColor indexed="64"/>
      </patternFill>
    </fill>
    <fill>
      <patternFill patternType="solid">
        <fgColor theme="0" tint="-0.14999000728130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thin"/>
      <top style="thin"/>
      <bottom/>
    </border>
    <border>
      <left style="medium"/>
      <right/>
      <top/>
      <bottom style="medium"/>
    </border>
    <border>
      <left/>
      <right/>
      <top/>
      <bottom style="medium"/>
    </border>
    <border>
      <left style="thin"/>
      <right/>
      <top style="thin"/>
      <bottom style="hair"/>
    </border>
    <border>
      <left style="hair"/>
      <right/>
      <top style="thin"/>
      <bottom style="hair"/>
    </border>
    <border>
      <left style="thin"/>
      <right style="hair"/>
      <top style="hair"/>
      <bottom style="hair"/>
    </border>
    <border>
      <left style="hair"/>
      <right/>
      <top style="hair"/>
      <bottom style="hair"/>
    </border>
    <border>
      <left style="hair"/>
      <right style="hair"/>
      <top style="hair"/>
      <bottom/>
    </border>
    <border>
      <left style="thin"/>
      <right style="hair"/>
      <top style="hair"/>
      <bottom/>
    </border>
    <border>
      <left style="thin"/>
      <right style="hair"/>
      <top style="hair"/>
      <bottom style="thin"/>
    </border>
    <border>
      <left style="hair"/>
      <right/>
      <top style="hair"/>
      <bottom style="thin"/>
    </border>
    <border>
      <left style="hair"/>
      <right style="hair"/>
      <top style="hair"/>
      <bottom style="thin"/>
    </border>
    <border>
      <left style="thin"/>
      <right/>
      <top style="thin"/>
      <bottom style="thin"/>
    </border>
    <border>
      <left/>
      <right/>
      <top style="thin"/>
      <bottom style="thin"/>
    </border>
    <border>
      <left style="thin"/>
      <right style="hair"/>
      <top style="thin"/>
      <bottom style="hair"/>
    </border>
    <border>
      <left style="hair"/>
      <right style="hair"/>
      <top style="thin"/>
      <bottom style="hair"/>
    </border>
    <border>
      <left style="medium"/>
      <right style="thin"/>
      <top style="medium"/>
      <bottom style="medium"/>
    </border>
    <border>
      <left style="thin"/>
      <right style="thin"/>
      <top style="medium"/>
      <bottom style="medium"/>
    </border>
    <border>
      <left style="medium"/>
      <right/>
      <top/>
      <bottom style="thin"/>
    </border>
    <border>
      <left style="medium"/>
      <right/>
      <top style="thin"/>
      <bottom style="thin"/>
    </border>
    <border>
      <left style="medium"/>
      <right/>
      <top style="thin"/>
      <bottom style="medium"/>
    </border>
    <border>
      <left/>
      <right/>
      <top style="medium"/>
      <bottom style="medium"/>
    </border>
    <border>
      <left style="medium"/>
      <right/>
      <top style="medium"/>
      <bottom style="medium"/>
    </border>
    <border>
      <left style="thin"/>
      <right style="thin"/>
      <top/>
      <bottom style="thin"/>
    </border>
    <border>
      <left style="thin"/>
      <right style="thin"/>
      <top style="thin"/>
      <bottom style="thin"/>
    </border>
    <border>
      <left/>
      <right/>
      <top style="medium"/>
      <bottom/>
    </border>
    <border>
      <left style="thin"/>
      <right/>
      <top style="medium"/>
      <bottom style="medium"/>
    </border>
    <border>
      <left style="thin"/>
      <right style="thin"/>
      <top style="thin"/>
      <bottom style="medium"/>
    </border>
    <border>
      <left style="thin"/>
      <right style="thin"/>
      <top style="medium"/>
      <bottom style="thin"/>
    </border>
    <border>
      <left style="medium"/>
      <right style="medium"/>
      <top style="medium"/>
      <bottom/>
    </border>
    <border>
      <left style="medium"/>
      <right/>
      <top style="medium"/>
      <bottom style="hair"/>
    </border>
    <border>
      <left/>
      <right/>
      <top style="medium"/>
      <bottom style="hair"/>
    </border>
    <border>
      <left/>
      <right style="medium"/>
      <top style="medium"/>
      <bottom style="hair"/>
    </border>
    <border>
      <left/>
      <right/>
      <top style="hair"/>
      <bottom style="hair"/>
    </border>
    <border>
      <left style="thin"/>
      <right style="thin"/>
      <top style="hair"/>
      <bottom style="hair"/>
    </border>
    <border>
      <left/>
      <right style="medium"/>
      <top style="hair"/>
      <bottom style="hair"/>
    </border>
    <border>
      <left style="medium"/>
      <right style="medium"/>
      <top style="hair"/>
      <bottom style="hair"/>
    </border>
    <border>
      <left style="medium"/>
      <right/>
      <top style="hair"/>
      <bottom style="hair"/>
    </border>
    <border>
      <left style="hair"/>
      <right/>
      <top style="hair"/>
      <bottom/>
    </border>
    <border>
      <left/>
      <right style="thin"/>
      <top style="thin"/>
      <bottom style="thin"/>
    </border>
    <border>
      <left/>
      <right/>
      <top style="thin"/>
      <bottom style="hair"/>
    </border>
    <border>
      <left/>
      <right style="thin"/>
      <top style="thin"/>
      <bottom style="hair"/>
    </border>
    <border>
      <left/>
      <right/>
      <top style="hair"/>
      <bottom style="thin"/>
    </border>
    <border>
      <left/>
      <right style="thin"/>
      <top style="hair"/>
      <bottom style="thin"/>
    </border>
    <border>
      <left/>
      <right style="thin"/>
      <top style="hair"/>
      <bottom style="hair"/>
    </border>
    <border>
      <left style="thin"/>
      <right style="hair"/>
      <top/>
      <bottom style="thin"/>
    </border>
    <border>
      <left/>
      <right/>
      <top style="hair"/>
      <bottom/>
    </border>
    <border>
      <left/>
      <right style="thin"/>
      <top style="hair"/>
      <bottom/>
    </border>
    <border>
      <left style="hair"/>
      <right/>
      <top/>
      <bottom style="thin"/>
    </border>
    <border>
      <left style="hair"/>
      <right style="thin"/>
      <top style="thin"/>
      <bottom style="hair"/>
    </border>
    <border>
      <left/>
      <right style="medium"/>
      <top style="medium"/>
      <bottom style="medium"/>
    </border>
    <border>
      <left/>
      <right style="medium"/>
      <top/>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style="medium"/>
      <right style="medium"/>
      <top/>
      <bottom/>
    </border>
    <border>
      <left style="medium"/>
      <right style="medium"/>
      <top/>
      <bottom style="medium"/>
    </border>
    <border>
      <left style="medium"/>
      <right/>
      <top/>
      <bottom/>
    </border>
    <border>
      <left/>
      <right style="medium"/>
      <top/>
      <bottom/>
    </border>
    <border>
      <left/>
      <right style="medium"/>
      <top/>
      <bottom style="medium"/>
    </border>
    <border>
      <left style="medium"/>
      <right/>
      <top style="hair"/>
      <bottom style="medium"/>
    </border>
    <border>
      <left/>
      <right style="medium"/>
      <top style="hair"/>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24">
    <xf numFmtId="0" fontId="0" fillId="0" borderId="0" xfId="0" applyAlignment="1">
      <alignment/>
    </xf>
    <xf numFmtId="0" fontId="0" fillId="33" borderId="0" xfId="0" applyFill="1" applyAlignment="1">
      <alignment/>
    </xf>
    <xf numFmtId="0" fontId="2" fillId="33" borderId="0" xfId="0" applyFont="1" applyFill="1" applyAlignment="1">
      <alignment horizontal="center" vertical="justify"/>
    </xf>
    <xf numFmtId="0" fontId="2" fillId="0" borderId="0" xfId="0" applyFont="1" applyAlignment="1">
      <alignment horizontal="center" vertical="justify"/>
    </xf>
    <xf numFmtId="0" fontId="0" fillId="33" borderId="0" xfId="0" applyFill="1" applyAlignment="1">
      <alignment vertical="justify" wrapText="1"/>
    </xf>
    <xf numFmtId="0" fontId="0" fillId="0" borderId="0" xfId="0" applyAlignment="1">
      <alignment vertical="justify" wrapText="1"/>
    </xf>
    <xf numFmtId="0" fontId="0" fillId="0" borderId="0" xfId="0" applyFont="1" applyAlignment="1">
      <alignment/>
    </xf>
    <xf numFmtId="0" fontId="4" fillId="0" borderId="0" xfId="0" applyFont="1" applyAlignment="1">
      <alignment/>
    </xf>
    <xf numFmtId="0" fontId="5" fillId="33" borderId="0" xfId="0" applyFont="1" applyFill="1" applyAlignment="1">
      <alignment/>
    </xf>
    <xf numFmtId="0" fontId="2" fillId="0" borderId="0" xfId="0" applyFont="1" applyAlignment="1" quotePrefix="1">
      <alignment/>
    </xf>
    <xf numFmtId="0" fontId="2" fillId="0" borderId="0" xfId="0" applyFont="1" applyAlignment="1">
      <alignment/>
    </xf>
    <xf numFmtId="0" fontId="2" fillId="0" borderId="0" xfId="0" applyFont="1" applyAlignment="1">
      <alignment/>
    </xf>
    <xf numFmtId="0" fontId="0" fillId="33" borderId="0" xfId="0" applyFont="1" applyFill="1" applyAlignment="1">
      <alignment/>
    </xf>
    <xf numFmtId="0" fontId="0" fillId="34" borderId="0" xfId="0" applyFill="1" applyAlignment="1">
      <alignment/>
    </xf>
    <xf numFmtId="0" fontId="4" fillId="35" borderId="0" xfId="0" applyFont="1" applyFill="1" applyAlignment="1">
      <alignment/>
    </xf>
    <xf numFmtId="0" fontId="0" fillId="36" borderId="0" xfId="0" applyFill="1" applyAlignment="1">
      <alignment/>
    </xf>
    <xf numFmtId="0" fontId="4" fillId="34" borderId="0" xfId="0" applyFont="1" applyFill="1" applyAlignment="1">
      <alignment/>
    </xf>
    <xf numFmtId="0" fontId="0" fillId="37" borderId="0" xfId="0" applyFont="1" applyFill="1" applyAlignment="1">
      <alignment horizontal="center"/>
    </xf>
    <xf numFmtId="0" fontId="0" fillId="37" borderId="0" xfId="0" applyFont="1" applyFill="1" applyAlignment="1">
      <alignment horizontal="left"/>
    </xf>
    <xf numFmtId="0" fontId="76" fillId="33" borderId="0" xfId="0" applyFont="1" applyFill="1" applyAlignment="1">
      <alignment horizontal="center"/>
    </xf>
    <xf numFmtId="0" fontId="77" fillId="33" borderId="0" xfId="0" applyFont="1" applyFill="1" applyAlignment="1">
      <alignment horizontal="center"/>
    </xf>
    <xf numFmtId="9" fontId="77" fillId="33" borderId="0" xfId="0" applyNumberFormat="1" applyFont="1" applyFill="1" applyAlignment="1">
      <alignment horizontal="center"/>
    </xf>
    <xf numFmtId="16" fontId="76" fillId="33" borderId="0" xfId="0" applyNumberFormat="1" applyFont="1" applyFill="1" applyAlignment="1">
      <alignment horizontal="center"/>
    </xf>
    <xf numFmtId="0" fontId="78" fillId="33" borderId="0" xfId="0" applyFont="1" applyFill="1" applyAlignment="1">
      <alignment horizontal="center"/>
    </xf>
    <xf numFmtId="0" fontId="4" fillId="37" borderId="0" xfId="0"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3" borderId="0" xfId="0" applyFill="1" applyAlignment="1">
      <alignment horizontal="center"/>
    </xf>
    <xf numFmtId="49" fontId="0" fillId="37" borderId="0" xfId="0" applyNumberFormat="1" applyFont="1" applyFill="1" applyAlignment="1">
      <alignment horizontal="center"/>
    </xf>
    <xf numFmtId="0" fontId="4" fillId="34" borderId="0" xfId="0" applyFont="1" applyFill="1" applyAlignment="1">
      <alignment horizontal="center"/>
    </xf>
    <xf numFmtId="0" fontId="4" fillId="33" borderId="0" xfId="0" applyFont="1" applyFill="1" applyAlignment="1">
      <alignment horizontal="center"/>
    </xf>
    <xf numFmtId="0" fontId="0" fillId="33" borderId="0" xfId="0" applyFont="1" applyFill="1" applyAlignment="1">
      <alignment horizontal="center"/>
    </xf>
    <xf numFmtId="0" fontId="0" fillId="37" borderId="10" xfId="0" applyFont="1" applyFill="1" applyBorder="1" applyAlignment="1">
      <alignment horizontal="center"/>
    </xf>
    <xf numFmtId="0" fontId="0" fillId="37" borderId="11" xfId="0" applyFont="1" applyFill="1" applyBorder="1" applyAlignment="1">
      <alignment horizontal="center"/>
    </xf>
    <xf numFmtId="0" fontId="0" fillId="37" borderId="12" xfId="0" applyFont="1" applyFill="1" applyBorder="1" applyAlignment="1">
      <alignment horizontal="center"/>
    </xf>
    <xf numFmtId="0" fontId="0" fillId="37" borderId="13" xfId="0" applyFont="1" applyFill="1" applyBorder="1" applyAlignment="1">
      <alignment horizontal="center"/>
    </xf>
    <xf numFmtId="0" fontId="0" fillId="37" borderId="14" xfId="0" applyFont="1" applyFill="1" applyBorder="1" applyAlignment="1">
      <alignment horizontal="center"/>
    </xf>
    <xf numFmtId="9" fontId="0" fillId="37" borderId="0" xfId="0" applyNumberFormat="1" applyFont="1" applyFill="1" applyAlignment="1">
      <alignment horizontal="center"/>
    </xf>
    <xf numFmtId="0" fontId="0" fillId="37" borderId="15" xfId="0" applyFont="1" applyFill="1" applyBorder="1" applyAlignment="1">
      <alignment horizontal="center"/>
    </xf>
    <xf numFmtId="0" fontId="0" fillId="37" borderId="16" xfId="0" applyFont="1" applyFill="1" applyBorder="1" applyAlignment="1">
      <alignment horizontal="center"/>
    </xf>
    <xf numFmtId="0" fontId="0" fillId="37" borderId="17" xfId="0" applyFont="1" applyFill="1" applyBorder="1" applyAlignment="1">
      <alignment horizontal="center"/>
    </xf>
    <xf numFmtId="0" fontId="0" fillId="33" borderId="11" xfId="0" applyFill="1" applyBorder="1" applyAlignment="1">
      <alignment horizontal="center"/>
    </xf>
    <xf numFmtId="0" fontId="0" fillId="34" borderId="12" xfId="0" applyFill="1" applyBorder="1" applyAlignment="1">
      <alignment horizontal="center"/>
    </xf>
    <xf numFmtId="0" fontId="79" fillId="34" borderId="0" xfId="0" applyFont="1" applyFill="1" applyAlignment="1">
      <alignment/>
    </xf>
    <xf numFmtId="0" fontId="79" fillId="34" borderId="0" xfId="0" applyFont="1" applyFill="1" applyAlignment="1" applyProtection="1">
      <alignment/>
      <protection locked="0"/>
    </xf>
    <xf numFmtId="0" fontId="0" fillId="34" borderId="0" xfId="0" applyFont="1" applyFill="1" applyAlignment="1">
      <alignment/>
    </xf>
    <xf numFmtId="0" fontId="0" fillId="34" borderId="0" xfId="0" applyFont="1" applyFill="1" applyAlignment="1" applyProtection="1">
      <alignment/>
      <protection locked="0"/>
    </xf>
    <xf numFmtId="49" fontId="0" fillId="33" borderId="0" xfId="0" applyNumberFormat="1" applyFont="1" applyFill="1" applyAlignment="1">
      <alignment/>
    </xf>
    <xf numFmtId="0" fontId="5" fillId="33" borderId="0" xfId="0" applyFont="1" applyFill="1" applyAlignment="1">
      <alignment horizontal="center"/>
    </xf>
    <xf numFmtId="0" fontId="16" fillId="38" borderId="0" xfId="0" applyFont="1" applyFill="1" applyAlignment="1">
      <alignment/>
    </xf>
    <xf numFmtId="49" fontId="16" fillId="38" borderId="0" xfId="0" applyNumberFormat="1" applyFont="1" applyFill="1" applyAlignment="1">
      <alignment horizontal="right"/>
    </xf>
    <xf numFmtId="49" fontId="17" fillId="38" borderId="0" xfId="53" applyNumberFormat="1" applyFont="1" applyFill="1" applyAlignment="1" applyProtection="1">
      <alignment horizontal="right"/>
      <protection/>
    </xf>
    <xf numFmtId="0" fontId="17" fillId="38" borderId="0" xfId="53" applyNumberFormat="1" applyFont="1" applyFill="1" applyBorder="1" applyAlignment="1" applyProtection="1">
      <alignment horizontal="right"/>
      <protection/>
    </xf>
    <xf numFmtId="0" fontId="16" fillId="38" borderId="11" xfId="0" applyFont="1" applyFill="1" applyBorder="1" applyAlignment="1">
      <alignment/>
    </xf>
    <xf numFmtId="0" fontId="17" fillId="38" borderId="11" xfId="53" applyNumberFormat="1" applyFont="1" applyFill="1" applyBorder="1" applyAlignment="1" applyProtection="1">
      <alignment horizontal="right"/>
      <protection/>
    </xf>
    <xf numFmtId="0" fontId="18" fillId="38" borderId="0" xfId="0" applyFont="1" applyFill="1" applyAlignment="1">
      <alignment/>
    </xf>
    <xf numFmtId="0" fontId="18" fillId="36" borderId="0" xfId="0" applyFont="1" applyFill="1" applyAlignment="1">
      <alignment/>
    </xf>
    <xf numFmtId="164" fontId="19" fillId="39" borderId="18" xfId="0" applyNumberFormat="1" applyFont="1" applyFill="1" applyBorder="1" applyAlignment="1">
      <alignment horizontal="center" vertical="center" wrapText="1"/>
    </xf>
    <xf numFmtId="164" fontId="19" fillId="39" borderId="19" xfId="0" applyNumberFormat="1" applyFont="1" applyFill="1" applyBorder="1" applyAlignment="1">
      <alignment horizontal="center" vertical="center" wrapText="1"/>
    </xf>
    <xf numFmtId="0" fontId="19" fillId="39" borderId="19" xfId="0" applyFont="1" applyFill="1" applyBorder="1" applyAlignment="1">
      <alignment horizontal="center" vertical="center" wrapText="1"/>
    </xf>
    <xf numFmtId="0" fontId="19" fillId="39" borderId="20" xfId="0" applyFont="1" applyFill="1" applyBorder="1" applyAlignment="1">
      <alignment horizontal="center" vertical="center" wrapText="1"/>
    </xf>
    <xf numFmtId="0" fontId="20" fillId="39" borderId="21" xfId="0" applyFont="1" applyFill="1" applyBorder="1" applyAlignment="1">
      <alignment horizontal="center"/>
    </xf>
    <xf numFmtId="0" fontId="20" fillId="39" borderId="22" xfId="0" applyFont="1" applyFill="1" applyBorder="1" applyAlignment="1">
      <alignment horizontal="center"/>
    </xf>
    <xf numFmtId="0" fontId="75" fillId="38" borderId="0" xfId="0" applyFont="1" applyFill="1" applyAlignment="1">
      <alignment horizontal="left" vertical="center"/>
    </xf>
    <xf numFmtId="0" fontId="6" fillId="38" borderId="23" xfId="0" applyFont="1" applyFill="1" applyBorder="1" applyAlignment="1">
      <alignment vertical="center"/>
    </xf>
    <xf numFmtId="0" fontId="6" fillId="38" borderId="24" xfId="0" applyFont="1" applyFill="1" applyBorder="1" applyAlignment="1">
      <alignment vertical="center" wrapText="1"/>
    </xf>
    <xf numFmtId="0" fontId="6" fillId="38" borderId="25" xfId="0" applyFont="1" applyFill="1" applyBorder="1" applyAlignment="1">
      <alignment vertical="center" wrapText="1"/>
    </xf>
    <xf numFmtId="0" fontId="6" fillId="38" borderId="26" xfId="0" applyFont="1" applyFill="1" applyBorder="1" applyAlignment="1">
      <alignment vertical="center" wrapText="1"/>
    </xf>
    <xf numFmtId="0" fontId="6" fillId="38" borderId="25" xfId="0" applyFont="1" applyFill="1" applyBorder="1" applyAlignment="1">
      <alignment vertical="center"/>
    </xf>
    <xf numFmtId="0" fontId="6" fillId="38" borderId="27" xfId="0" applyFont="1" applyFill="1" applyBorder="1" applyAlignment="1">
      <alignment vertical="center" wrapText="1"/>
    </xf>
    <xf numFmtId="0" fontId="6" fillId="38" borderId="28" xfId="0" applyFont="1" applyFill="1" applyBorder="1" applyAlignment="1">
      <alignment vertical="center"/>
    </xf>
    <xf numFmtId="0" fontId="6" fillId="38" borderId="26" xfId="0" applyFont="1" applyFill="1" applyBorder="1" applyAlignment="1">
      <alignment horizontal="left" vertical="center" wrapText="1"/>
    </xf>
    <xf numFmtId="0" fontId="6" fillId="38" borderId="29" xfId="0" applyFont="1" applyFill="1" applyBorder="1" applyAlignment="1">
      <alignment vertical="center"/>
    </xf>
    <xf numFmtId="0" fontId="6" fillId="38" borderId="30" xfId="0" applyFont="1" applyFill="1" applyBorder="1" applyAlignment="1">
      <alignment horizontal="left" vertical="center" wrapText="1"/>
    </xf>
    <xf numFmtId="0" fontId="6" fillId="38" borderId="31" xfId="0" applyFont="1" applyFill="1" applyBorder="1" applyAlignment="1">
      <alignment vertical="center" wrapText="1"/>
    </xf>
    <xf numFmtId="0" fontId="7" fillId="38" borderId="0" xfId="0" applyFont="1" applyFill="1" applyAlignment="1">
      <alignment vertical="center"/>
    </xf>
    <xf numFmtId="0" fontId="21" fillId="38" borderId="0" xfId="0" applyFont="1" applyFill="1" applyAlignment="1">
      <alignment vertical="center"/>
    </xf>
    <xf numFmtId="0" fontId="6" fillId="38" borderId="32" xfId="0" applyFont="1" applyFill="1" applyBorder="1" applyAlignment="1">
      <alignment vertical="center"/>
    </xf>
    <xf numFmtId="0" fontId="6" fillId="38" borderId="33" xfId="0" applyFont="1" applyFill="1" applyBorder="1" applyAlignment="1">
      <alignment horizontal="right" vertical="center"/>
    </xf>
    <xf numFmtId="0" fontId="6" fillId="38" borderId="34" xfId="0" applyFont="1" applyFill="1" applyBorder="1" applyAlignment="1">
      <alignment vertical="center"/>
    </xf>
    <xf numFmtId="0" fontId="6" fillId="38" borderId="35" xfId="0" applyFont="1" applyFill="1" applyBorder="1" applyAlignment="1">
      <alignment vertical="center"/>
    </xf>
    <xf numFmtId="0" fontId="6" fillId="38" borderId="31" xfId="0" applyFont="1" applyFill="1" applyBorder="1" applyAlignment="1">
      <alignment vertical="center"/>
    </xf>
    <xf numFmtId="0" fontId="16" fillId="36" borderId="0" xfId="0" applyFont="1" applyFill="1" applyAlignment="1">
      <alignment/>
    </xf>
    <xf numFmtId="0" fontId="18" fillId="36" borderId="0" xfId="0" applyFont="1" applyFill="1" applyAlignment="1">
      <alignment horizontal="left" vertical="top"/>
    </xf>
    <xf numFmtId="0" fontId="22" fillId="38" borderId="0" xfId="0" applyFont="1" applyFill="1" applyAlignment="1">
      <alignment/>
    </xf>
    <xf numFmtId="0" fontId="7" fillId="38" borderId="0" xfId="0" applyFont="1" applyFill="1" applyAlignment="1">
      <alignment horizontal="right" vertical="center"/>
    </xf>
    <xf numFmtId="0" fontId="7" fillId="38" borderId="0" xfId="0" applyFont="1" applyFill="1" applyAlignment="1">
      <alignment horizontal="right" vertical="center" wrapText="1"/>
    </xf>
    <xf numFmtId="0" fontId="6" fillId="38" borderId="0" xfId="0" applyFont="1" applyFill="1" applyAlignment="1">
      <alignment vertical="center" wrapText="1"/>
    </xf>
    <xf numFmtId="0" fontId="7" fillId="36" borderId="0" xfId="0" applyFont="1" applyFill="1" applyAlignment="1">
      <alignment horizontal="right"/>
    </xf>
    <xf numFmtId="0" fontId="6" fillId="36" borderId="0" xfId="0" applyFont="1" applyFill="1" applyAlignment="1">
      <alignment horizontal="left" vertical="center"/>
    </xf>
    <xf numFmtId="0" fontId="7" fillId="36" borderId="0" xfId="0" applyFont="1" applyFill="1" applyAlignment="1">
      <alignment vertical="center" wrapText="1"/>
    </xf>
    <xf numFmtId="0" fontId="7" fillId="39" borderId="36" xfId="0" applyFont="1" applyFill="1" applyBorder="1" applyAlignment="1">
      <alignment horizontal="center" vertical="center" wrapText="1"/>
    </xf>
    <xf numFmtId="0" fontId="7" fillId="39" borderId="37" xfId="0" applyFont="1" applyFill="1" applyBorder="1" applyAlignment="1">
      <alignment horizontal="center" vertical="center"/>
    </xf>
    <xf numFmtId="164" fontId="6" fillId="38" borderId="38" xfId="0" applyNumberFormat="1" applyFont="1" applyFill="1" applyBorder="1" applyAlignment="1">
      <alignment horizontal="center" vertical="center" wrapText="1"/>
    </xf>
    <xf numFmtId="164" fontId="6" fillId="38" borderId="39" xfId="0" applyNumberFormat="1" applyFont="1" applyFill="1" applyBorder="1" applyAlignment="1">
      <alignment horizontal="center" vertical="center" wrapText="1"/>
    </xf>
    <xf numFmtId="0" fontId="6" fillId="38" borderId="39" xfId="0" applyFont="1" applyFill="1" applyBorder="1" applyAlignment="1">
      <alignment horizontal="center" vertical="center" wrapText="1"/>
    </xf>
    <xf numFmtId="0" fontId="6" fillId="38" borderId="40" xfId="0" applyFont="1" applyFill="1" applyBorder="1" applyAlignment="1">
      <alignment horizontal="center" vertical="center" wrapText="1"/>
    </xf>
    <xf numFmtId="0" fontId="6" fillId="36" borderId="0" xfId="0" applyFont="1" applyFill="1" applyAlignment="1">
      <alignment/>
    </xf>
    <xf numFmtId="0" fontId="6" fillId="36" borderId="0" xfId="0" applyFont="1" applyFill="1" applyAlignment="1">
      <alignment horizontal="center"/>
    </xf>
    <xf numFmtId="0" fontId="7" fillId="38" borderId="0" xfId="0" applyFont="1" applyFill="1" applyAlignment="1">
      <alignment horizontal="left" vertical="center"/>
    </xf>
    <xf numFmtId="0" fontId="7" fillId="38" borderId="0" xfId="0" applyFont="1" applyFill="1" applyAlignment="1">
      <alignment horizontal="left"/>
    </xf>
    <xf numFmtId="0" fontId="6" fillId="38" borderId="0" xfId="0" applyFont="1" applyFill="1" applyAlignment="1">
      <alignment/>
    </xf>
    <xf numFmtId="0" fontId="7" fillId="36" borderId="0" xfId="0" applyFont="1" applyFill="1" applyAlignment="1">
      <alignment vertical="center"/>
    </xf>
    <xf numFmtId="0" fontId="7" fillId="39" borderId="37" xfId="0" applyFont="1" applyFill="1" applyBorder="1" applyAlignment="1">
      <alignment horizontal="center" vertical="center" wrapText="1"/>
    </xf>
    <xf numFmtId="0" fontId="7" fillId="39" borderId="41" xfId="0" applyFont="1" applyFill="1" applyBorder="1" applyAlignment="1">
      <alignment horizontal="center" vertical="center" wrapText="1"/>
    </xf>
    <xf numFmtId="0" fontId="23" fillId="38" borderId="11" xfId="0" applyFont="1" applyFill="1" applyBorder="1" applyAlignment="1">
      <alignment/>
    </xf>
    <xf numFmtId="0" fontId="23" fillId="36" borderId="0" xfId="0" applyFont="1" applyFill="1" applyAlignment="1">
      <alignment/>
    </xf>
    <xf numFmtId="0" fontId="19" fillId="38" borderId="0" xfId="0" applyFont="1" applyFill="1" applyAlignment="1">
      <alignment/>
    </xf>
    <xf numFmtId="0" fontId="20" fillId="38" borderId="0" xfId="0" applyFont="1" applyFill="1" applyAlignment="1">
      <alignment horizontal="center" vertical="justify"/>
    </xf>
    <xf numFmtId="0" fontId="19" fillId="38" borderId="0" xfId="0" applyFont="1" applyFill="1" applyAlignment="1">
      <alignment vertical="justify" wrapText="1"/>
    </xf>
    <xf numFmtId="0" fontId="24" fillId="38" borderId="0" xfId="0" applyFont="1" applyFill="1" applyAlignment="1">
      <alignment/>
    </xf>
    <xf numFmtId="0" fontId="25" fillId="38" borderId="0" xfId="0" applyFont="1" applyFill="1" applyAlignment="1">
      <alignment/>
    </xf>
    <xf numFmtId="0" fontId="21" fillId="38" borderId="0" xfId="0" applyFont="1" applyFill="1" applyAlignment="1">
      <alignment/>
    </xf>
    <xf numFmtId="0" fontId="25" fillId="0" borderId="0" xfId="0" applyFont="1" applyAlignment="1">
      <alignment/>
    </xf>
    <xf numFmtId="0" fontId="21" fillId="36" borderId="0" xfId="0" applyFont="1" applyFill="1" applyAlignment="1">
      <alignment/>
    </xf>
    <xf numFmtId="0" fontId="26" fillId="36" borderId="0" xfId="0" applyFont="1" applyFill="1" applyAlignment="1">
      <alignment/>
    </xf>
    <xf numFmtId="0" fontId="20" fillId="38" borderId="0" xfId="0" applyFont="1" applyFill="1" applyAlignment="1">
      <alignment vertical="center" wrapText="1"/>
    </xf>
    <xf numFmtId="0" fontId="16" fillId="38" borderId="0" xfId="0" applyFont="1" applyFill="1" applyAlignment="1">
      <alignment vertical="center" wrapText="1"/>
    </xf>
    <xf numFmtId="49" fontId="20" fillId="36" borderId="0" xfId="0" applyNumberFormat="1" applyFont="1" applyFill="1" applyAlignment="1" applyProtection="1">
      <alignment horizontal="left"/>
      <protection locked="0"/>
    </xf>
    <xf numFmtId="0" fontId="19" fillId="36" borderId="0" xfId="0" applyFont="1" applyFill="1" applyAlignment="1">
      <alignment/>
    </xf>
    <xf numFmtId="0" fontId="27" fillId="36" borderId="0" xfId="0" applyFont="1" applyFill="1" applyAlignment="1">
      <alignment horizontal="left"/>
    </xf>
    <xf numFmtId="0" fontId="20" fillId="38" borderId="0" xfId="0" applyFont="1" applyFill="1" applyAlignment="1">
      <alignment horizontal="right" vertical="center" wrapText="1"/>
    </xf>
    <xf numFmtId="49" fontId="19" fillId="36" borderId="0" xfId="0" applyNumberFormat="1" applyFont="1" applyFill="1" applyAlignment="1" applyProtection="1">
      <alignment horizontal="center" vertical="center"/>
      <protection locked="0"/>
    </xf>
    <xf numFmtId="0" fontId="19" fillId="0" borderId="0" xfId="0" applyFont="1" applyAlignment="1">
      <alignment horizontal="center" vertical="center"/>
    </xf>
    <xf numFmtId="0" fontId="80" fillId="38" borderId="0" xfId="0" applyFont="1" applyFill="1" applyAlignment="1">
      <alignment horizontal="left" wrapText="1"/>
    </xf>
    <xf numFmtId="49" fontId="16" fillId="36" borderId="0" xfId="0" applyNumberFormat="1" applyFont="1" applyFill="1" applyAlignment="1">
      <alignment horizontal="left" vertical="center" wrapText="1"/>
    </xf>
    <xf numFmtId="0" fontId="80" fillId="38" borderId="22" xfId="0" applyFont="1" applyFill="1" applyBorder="1" applyAlignment="1">
      <alignment horizontal="left" wrapText="1"/>
    </xf>
    <xf numFmtId="0" fontId="20" fillId="39" borderId="42" xfId="0" applyFont="1" applyFill="1" applyBorder="1" applyAlignment="1">
      <alignment horizontal="center"/>
    </xf>
    <xf numFmtId="49" fontId="16" fillId="0" borderId="18" xfId="0" applyNumberFormat="1" applyFont="1" applyBorder="1" applyAlignment="1" applyProtection="1">
      <alignment vertical="center"/>
      <protection locked="0"/>
    </xf>
    <xf numFmtId="49" fontId="16" fillId="0" borderId="43" xfId="0" applyNumberFormat="1" applyFont="1" applyBorder="1" applyAlignment="1" applyProtection="1">
      <alignment horizontal="left" vertical="center"/>
      <protection locked="0"/>
    </xf>
    <xf numFmtId="49" fontId="16" fillId="0" borderId="15" xfId="0" applyNumberFormat="1" applyFont="1" applyBorder="1" applyAlignment="1" applyProtection="1">
      <alignment horizontal="left" vertical="center"/>
      <protection locked="0"/>
    </xf>
    <xf numFmtId="165" fontId="16" fillId="0" borderId="43" xfId="0" applyNumberFormat="1" applyFont="1" applyBorder="1" applyAlignment="1" applyProtection="1">
      <alignment horizontal="center" vertical="center"/>
      <protection locked="0"/>
    </xf>
    <xf numFmtId="165" fontId="16" fillId="0" borderId="44" xfId="0" applyNumberFormat="1" applyFont="1" applyBorder="1" applyAlignment="1" applyProtection="1">
      <alignment horizontal="center" vertical="center"/>
      <protection locked="0"/>
    </xf>
    <xf numFmtId="0" fontId="19" fillId="38" borderId="45" xfId="0" applyFont="1" applyFill="1" applyBorder="1" applyAlignment="1">
      <alignment/>
    </xf>
    <xf numFmtId="0" fontId="20" fillId="38" borderId="45" xfId="0" applyFont="1" applyFill="1" applyBorder="1" applyAlignment="1">
      <alignment horizontal="center" vertical="justify"/>
    </xf>
    <xf numFmtId="0" fontId="19" fillId="38" borderId="45" xfId="0" applyFont="1" applyFill="1" applyBorder="1" applyAlignment="1">
      <alignment vertical="justify" wrapText="1"/>
    </xf>
    <xf numFmtId="0" fontId="27" fillId="38" borderId="11" xfId="0" applyFont="1" applyFill="1" applyBorder="1" applyAlignment="1">
      <alignment/>
    </xf>
    <xf numFmtId="0" fontId="27" fillId="38" borderId="11" xfId="0" applyFont="1" applyFill="1" applyBorder="1" applyAlignment="1">
      <alignment vertical="justify" wrapText="1"/>
    </xf>
    <xf numFmtId="0" fontId="27" fillId="38" borderId="0" xfId="0" applyFont="1" applyFill="1" applyAlignment="1">
      <alignment/>
    </xf>
    <xf numFmtId="0" fontId="19" fillId="0" borderId="0" xfId="0" applyFont="1" applyAlignment="1">
      <alignment/>
    </xf>
    <xf numFmtId="0" fontId="20" fillId="0" borderId="0" xfId="0" applyFont="1" applyAlignment="1">
      <alignment horizontal="center" vertical="justify"/>
    </xf>
    <xf numFmtId="0" fontId="27" fillId="38" borderId="0" xfId="0" applyFont="1" applyFill="1" applyAlignment="1">
      <alignment vertical="justify" wrapText="1"/>
    </xf>
    <xf numFmtId="0" fontId="19" fillId="36" borderId="0" xfId="0" applyFont="1" applyFill="1" applyAlignment="1">
      <alignment vertical="justify" wrapText="1"/>
    </xf>
    <xf numFmtId="0" fontId="24" fillId="36" borderId="0" xfId="0" applyFont="1" applyFill="1" applyAlignment="1">
      <alignment/>
    </xf>
    <xf numFmtId="0" fontId="7" fillId="39" borderId="46" xfId="0" applyFont="1" applyFill="1" applyBorder="1" applyAlignment="1">
      <alignment horizontal="center" vertical="center" wrapText="1"/>
    </xf>
    <xf numFmtId="165" fontId="16" fillId="0" borderId="47" xfId="0" applyNumberFormat="1" applyFont="1" applyBorder="1" applyAlignment="1" applyProtection="1">
      <alignment horizontal="center" vertical="center"/>
      <protection locked="0"/>
    </xf>
    <xf numFmtId="1" fontId="29" fillId="0" borderId="15" xfId="0" applyNumberFormat="1" applyFont="1" applyBorder="1" applyAlignment="1" applyProtection="1">
      <alignment horizontal="center" vertical="center"/>
      <protection locked="0"/>
    </xf>
    <xf numFmtId="165" fontId="16" fillId="0" borderId="48" xfId="0" applyNumberFormat="1" applyFont="1" applyBorder="1" applyAlignment="1" applyProtection="1">
      <alignment horizontal="center" vertical="center"/>
      <protection locked="0"/>
    </xf>
    <xf numFmtId="0" fontId="22" fillId="36" borderId="0" xfId="0" applyFont="1" applyFill="1" applyAlignment="1">
      <alignment/>
    </xf>
    <xf numFmtId="0" fontId="22" fillId="36" borderId="0" xfId="0" applyFont="1" applyFill="1" applyAlignment="1">
      <alignment horizontal="center"/>
    </xf>
    <xf numFmtId="0" fontId="19" fillId="39" borderId="49" xfId="0" applyFont="1" applyFill="1" applyBorder="1" applyAlignment="1">
      <alignment wrapText="1"/>
    </xf>
    <xf numFmtId="0" fontId="19" fillId="35" borderId="50" xfId="0" applyFont="1" applyFill="1" applyBorder="1" applyAlignment="1">
      <alignment wrapText="1"/>
    </xf>
    <xf numFmtId="0" fontId="19" fillId="35" borderId="0" xfId="0" applyFont="1" applyFill="1" applyAlignment="1">
      <alignment wrapText="1"/>
    </xf>
    <xf numFmtId="0" fontId="16" fillId="35" borderId="51" xfId="0" applyFont="1" applyFill="1" applyBorder="1" applyAlignment="1">
      <alignment horizontal="center"/>
    </xf>
    <xf numFmtId="0" fontId="16" fillId="35" borderId="51" xfId="0" applyFont="1" applyFill="1" applyBorder="1" applyAlignment="1">
      <alignment horizontal="center" wrapText="1"/>
    </xf>
    <xf numFmtId="0" fontId="16" fillId="35" borderId="52" xfId="0" applyFont="1" applyFill="1" applyBorder="1" applyAlignment="1">
      <alignment horizontal="center" wrapText="1"/>
    </xf>
    <xf numFmtId="0" fontId="16" fillId="35" borderId="50" xfId="0" applyFont="1" applyFill="1" applyBorder="1" applyAlignment="1">
      <alignment horizontal="center"/>
    </xf>
    <xf numFmtId="0" fontId="23" fillId="36" borderId="53" xfId="0" applyFont="1" applyFill="1" applyBorder="1" applyAlignment="1" applyProtection="1">
      <alignment horizontal="center" vertical="center"/>
      <protection locked="0"/>
    </xf>
    <xf numFmtId="0" fontId="23" fillId="36" borderId="54" xfId="0" applyFont="1" applyFill="1" applyBorder="1" applyAlignment="1" applyProtection="1">
      <alignment horizontal="center" vertical="center"/>
      <protection locked="0"/>
    </xf>
    <xf numFmtId="0" fontId="23" fillId="36" borderId="55" xfId="0" applyFont="1" applyFill="1" applyBorder="1" applyAlignment="1" applyProtection="1">
      <alignment horizontal="center" vertical="center"/>
      <protection locked="0"/>
    </xf>
    <xf numFmtId="0" fontId="23" fillId="36" borderId="56" xfId="0" applyFont="1" applyFill="1" applyBorder="1" applyAlignment="1">
      <alignment horizontal="center" vertical="center" wrapText="1"/>
    </xf>
    <xf numFmtId="0" fontId="23" fillId="36" borderId="57" xfId="0" applyFont="1" applyFill="1" applyBorder="1" applyAlignment="1" applyProtection="1">
      <alignment horizontal="center" vertical="center"/>
      <protection locked="0"/>
    </xf>
    <xf numFmtId="0" fontId="19" fillId="36" borderId="45" xfId="0" applyFont="1" applyFill="1" applyBorder="1" applyAlignment="1">
      <alignment/>
    </xf>
    <xf numFmtId="0" fontId="19" fillId="38" borderId="0" xfId="0" applyFont="1" applyFill="1" applyAlignment="1">
      <alignment vertical="center"/>
    </xf>
    <xf numFmtId="49" fontId="19" fillId="38" borderId="0" xfId="0" applyNumberFormat="1" applyFont="1" applyFill="1" applyAlignment="1">
      <alignment vertical="center"/>
    </xf>
    <xf numFmtId="49" fontId="19" fillId="38" borderId="0" xfId="0" applyNumberFormat="1" applyFont="1" applyFill="1" applyAlignment="1">
      <alignment/>
    </xf>
    <xf numFmtId="0" fontId="19" fillId="38" borderId="0" xfId="0" applyFont="1" applyFill="1" applyAlignment="1">
      <alignment horizontal="left" vertical="center"/>
    </xf>
    <xf numFmtId="49" fontId="30" fillId="38" borderId="0" xfId="0" applyNumberFormat="1" applyFont="1" applyFill="1" applyAlignment="1">
      <alignment/>
    </xf>
    <xf numFmtId="49" fontId="6" fillId="38" borderId="35" xfId="0" applyNumberFormat="1" applyFont="1" applyFill="1" applyBorder="1" applyAlignment="1" applyProtection="1">
      <alignment vertical="center" wrapText="1"/>
      <protection locked="0"/>
    </xf>
    <xf numFmtId="49" fontId="19" fillId="38" borderId="0" xfId="0" applyNumberFormat="1" applyFont="1" applyFill="1" applyAlignment="1">
      <alignment wrapText="1"/>
    </xf>
    <xf numFmtId="49" fontId="6" fillId="38" borderId="26" xfId="0" applyNumberFormat="1" applyFont="1" applyFill="1" applyBorder="1" applyAlignment="1" applyProtection="1">
      <alignment vertical="center" wrapText="1"/>
      <protection locked="0"/>
    </xf>
    <xf numFmtId="49" fontId="6" fillId="38" borderId="58" xfId="0" applyNumberFormat="1" applyFont="1" applyFill="1" applyBorder="1" applyAlignment="1" applyProtection="1">
      <alignment vertical="center" wrapText="1"/>
      <protection locked="0"/>
    </xf>
    <xf numFmtId="0" fontId="31" fillId="38" borderId="0" xfId="0" applyFont="1" applyFill="1" applyAlignment="1">
      <alignment vertical="center"/>
    </xf>
    <xf numFmtId="49" fontId="31" fillId="38" borderId="0" xfId="0" applyNumberFormat="1" applyFont="1" applyFill="1" applyAlignment="1">
      <alignment vertical="center"/>
    </xf>
    <xf numFmtId="49" fontId="31" fillId="38" borderId="0" xfId="0" applyNumberFormat="1" applyFont="1" applyFill="1" applyAlignment="1">
      <alignment/>
    </xf>
    <xf numFmtId="49" fontId="6" fillId="38" borderId="30" xfId="0" applyNumberFormat="1" applyFont="1" applyFill="1" applyBorder="1" applyAlignment="1" applyProtection="1">
      <alignment vertical="center" wrapText="1"/>
      <protection locked="0"/>
    </xf>
    <xf numFmtId="49" fontId="19" fillId="38" borderId="0" xfId="0" applyNumberFormat="1" applyFont="1" applyFill="1" applyAlignment="1">
      <alignment horizontal="left" vertical="center" wrapText="1"/>
    </xf>
    <xf numFmtId="0" fontId="19" fillId="38" borderId="0" xfId="0" applyFont="1" applyFill="1" applyAlignment="1">
      <alignment vertical="center" wrapText="1"/>
    </xf>
    <xf numFmtId="49" fontId="19" fillId="38" borderId="0" xfId="0" applyNumberFormat="1" applyFont="1" applyFill="1" applyAlignment="1">
      <alignment vertical="center" wrapText="1"/>
    </xf>
    <xf numFmtId="0" fontId="30" fillId="38" borderId="0" xfId="0" applyFont="1" applyFill="1" applyAlignment="1">
      <alignment vertical="center"/>
    </xf>
    <xf numFmtId="49" fontId="30" fillId="38" borderId="0" xfId="0" applyNumberFormat="1" applyFont="1" applyFill="1" applyAlignment="1">
      <alignment vertical="center"/>
    </xf>
    <xf numFmtId="49" fontId="6" fillId="38" borderId="24" xfId="0" applyNumberFormat="1" applyFont="1" applyFill="1" applyBorder="1" applyAlignment="1" applyProtection="1">
      <alignment vertical="center" wrapText="1"/>
      <protection locked="0"/>
    </xf>
    <xf numFmtId="0" fontId="6" fillId="38" borderId="0" xfId="0" applyFont="1" applyFill="1" applyAlignment="1" applyProtection="1">
      <alignment vertical="center"/>
      <protection locked="0"/>
    </xf>
    <xf numFmtId="0" fontId="6" fillId="38" borderId="33" xfId="0" applyFont="1" applyFill="1" applyBorder="1" applyAlignment="1">
      <alignment vertical="center"/>
    </xf>
    <xf numFmtId="49" fontId="6" fillId="38" borderId="59" xfId="0" applyNumberFormat="1" applyFont="1" applyFill="1" applyBorder="1" applyAlignment="1">
      <alignment vertical="center"/>
    </xf>
    <xf numFmtId="0" fontId="19" fillId="38" borderId="0" xfId="0" applyFont="1" applyFill="1" applyAlignment="1">
      <alignment horizontal="right" vertical="center"/>
    </xf>
    <xf numFmtId="0" fontId="32" fillId="38" borderId="0" xfId="53" applyFont="1" applyFill="1" applyBorder="1" applyAlignment="1" applyProtection="1">
      <alignment vertical="center"/>
      <protection/>
    </xf>
    <xf numFmtId="0" fontId="6" fillId="38" borderId="35" xfId="0" applyFont="1" applyFill="1" applyBorder="1" applyAlignment="1" applyProtection="1">
      <alignment vertical="center"/>
      <protection locked="0"/>
    </xf>
    <xf numFmtId="0" fontId="6" fillId="38" borderId="31" xfId="0" applyFont="1" applyFill="1" applyBorder="1" applyAlignment="1" applyProtection="1">
      <alignment horizontal="left" vertical="center"/>
      <protection locked="0"/>
    </xf>
    <xf numFmtId="165" fontId="19" fillId="38" borderId="0" xfId="0" applyNumberFormat="1" applyFont="1" applyFill="1" applyAlignment="1">
      <alignment horizontal="left" vertical="center"/>
    </xf>
    <xf numFmtId="0" fontId="19" fillId="38" borderId="0" xfId="0" applyFont="1" applyFill="1" applyAlignment="1">
      <alignment horizontal="center"/>
    </xf>
    <xf numFmtId="0" fontId="19" fillId="38" borderId="11" xfId="0" applyFont="1" applyFill="1" applyBorder="1" applyAlignment="1">
      <alignment/>
    </xf>
    <xf numFmtId="49" fontId="33" fillId="38" borderId="11" xfId="0" applyNumberFormat="1" applyFont="1" applyFill="1" applyBorder="1" applyAlignment="1">
      <alignment/>
    </xf>
    <xf numFmtId="49" fontId="33" fillId="38" borderId="0" xfId="0" applyNumberFormat="1" applyFont="1" applyFill="1" applyAlignment="1">
      <alignment/>
    </xf>
    <xf numFmtId="49" fontId="32" fillId="38" borderId="0" xfId="53" applyNumberFormat="1" applyFont="1" applyFill="1" applyAlignment="1" applyProtection="1">
      <alignment/>
      <protection/>
    </xf>
    <xf numFmtId="0" fontId="19" fillId="38" borderId="27" xfId="0" applyFont="1" applyFill="1" applyBorder="1" applyAlignment="1">
      <alignment vertical="center" wrapText="1"/>
    </xf>
    <xf numFmtId="49" fontId="19" fillId="38" borderId="35" xfId="0" applyNumberFormat="1" applyFont="1" applyFill="1" applyBorder="1" applyAlignment="1" applyProtection="1">
      <alignment vertical="center" wrapText="1"/>
      <protection locked="0"/>
    </xf>
    <xf numFmtId="49" fontId="7" fillId="36" borderId="0" xfId="0" applyNumberFormat="1" applyFont="1" applyFill="1" applyAlignment="1">
      <alignment horizontal="left" vertical="center"/>
    </xf>
    <xf numFmtId="1" fontId="7" fillId="36" borderId="0" xfId="0" applyNumberFormat="1" applyFont="1" applyFill="1" applyAlignment="1">
      <alignment horizontal="center"/>
    </xf>
    <xf numFmtId="0" fontId="34" fillId="0" borderId="0" xfId="53" applyFont="1" applyAlignment="1" applyProtection="1">
      <alignment/>
      <protection locked="0"/>
    </xf>
    <xf numFmtId="0" fontId="23" fillId="36" borderId="0" xfId="0" applyFont="1" applyFill="1" applyAlignment="1">
      <alignment horizontal="left" vertical="center"/>
    </xf>
    <xf numFmtId="0" fontId="23" fillId="36" borderId="57" xfId="0" applyFont="1" applyFill="1" applyBorder="1" applyAlignment="1">
      <alignment horizontal="center" vertical="center" wrapText="1"/>
    </xf>
    <xf numFmtId="0" fontId="19" fillId="36" borderId="0" xfId="0" applyFont="1" applyFill="1" applyAlignment="1">
      <alignment horizontal="left" vertical="center" wrapText="1"/>
    </xf>
    <xf numFmtId="49" fontId="6" fillId="36" borderId="0" xfId="0" applyNumberFormat="1" applyFont="1" applyFill="1" applyAlignment="1" applyProtection="1">
      <alignment horizontal="left" vertical="center"/>
      <protection locked="0"/>
    </xf>
    <xf numFmtId="0" fontId="6" fillId="36" borderId="0" xfId="0" applyFont="1" applyFill="1" applyAlignment="1" applyProtection="1">
      <alignment horizontal="left" vertical="center"/>
      <protection locked="0"/>
    </xf>
    <xf numFmtId="0" fontId="6" fillId="36" borderId="0" xfId="0" applyFont="1" applyFill="1" applyAlignment="1" applyProtection="1">
      <alignment horizontal="left"/>
      <protection locked="0"/>
    </xf>
    <xf numFmtId="0" fontId="0" fillId="40" borderId="0" xfId="0" applyFill="1" applyAlignment="1">
      <alignment/>
    </xf>
    <xf numFmtId="0" fontId="4" fillId="40" borderId="0" xfId="0" applyFont="1" applyFill="1" applyAlignment="1">
      <alignment/>
    </xf>
    <xf numFmtId="0" fontId="0" fillId="40" borderId="0" xfId="0" applyFont="1" applyFill="1" applyAlignment="1">
      <alignment horizontal="center"/>
    </xf>
    <xf numFmtId="0" fontId="19" fillId="40" borderId="0" xfId="0" applyFont="1" applyFill="1" applyAlignment="1">
      <alignment/>
    </xf>
    <xf numFmtId="0" fontId="7" fillId="40" borderId="0" xfId="0" applyFont="1" applyFill="1" applyAlignment="1">
      <alignment/>
    </xf>
    <xf numFmtId="0" fontId="2" fillId="36" borderId="0" xfId="0" applyFont="1" applyFill="1" applyAlignment="1">
      <alignment horizontal="center" vertical="justify"/>
    </xf>
    <xf numFmtId="0" fontId="0" fillId="36" borderId="0" xfId="0" applyFill="1" applyAlignment="1">
      <alignment vertical="justify" wrapText="1"/>
    </xf>
    <xf numFmtId="0" fontId="37" fillId="38" borderId="0" xfId="0" applyFont="1" applyFill="1" applyAlignment="1">
      <alignment/>
    </xf>
    <xf numFmtId="0" fontId="20" fillId="38" borderId="0" xfId="0" applyFont="1" applyFill="1" applyAlignment="1">
      <alignment/>
    </xf>
    <xf numFmtId="49" fontId="8" fillId="38" borderId="0" xfId="0" applyNumberFormat="1" applyFont="1" applyFill="1" applyAlignment="1">
      <alignment/>
    </xf>
    <xf numFmtId="49" fontId="38" fillId="38" borderId="0" xfId="0" applyNumberFormat="1" applyFont="1" applyFill="1" applyAlignment="1">
      <alignment/>
    </xf>
    <xf numFmtId="0" fontId="17" fillId="38" borderId="0" xfId="54" applyNumberFormat="1" applyFont="1" applyFill="1" applyBorder="1" applyAlignment="1" applyProtection="1">
      <alignment/>
      <protection/>
    </xf>
    <xf numFmtId="49" fontId="17" fillId="38" borderId="0" xfId="54" applyNumberFormat="1" applyFont="1" applyFill="1" applyAlignment="1" applyProtection="1">
      <alignment/>
      <protection/>
    </xf>
    <xf numFmtId="49" fontId="16" fillId="38" borderId="0" xfId="0" applyNumberFormat="1" applyFont="1" applyFill="1" applyAlignment="1">
      <alignment/>
    </xf>
    <xf numFmtId="0" fontId="37" fillId="38" borderId="11" xfId="0" applyFont="1" applyFill="1" applyBorder="1" applyAlignment="1">
      <alignment/>
    </xf>
    <xf numFmtId="49" fontId="6" fillId="38" borderId="24" xfId="0" applyNumberFormat="1" applyFont="1" applyFill="1" applyBorder="1" applyAlignment="1" applyProtection="1">
      <alignment vertical="center" wrapText="1"/>
      <protection locked="0"/>
    </xf>
    <xf numFmtId="49" fontId="6" fillId="38" borderId="60" xfId="0" applyNumberFormat="1" applyFont="1" applyFill="1" applyBorder="1" applyAlignment="1" applyProtection="1">
      <alignment vertical="center" wrapText="1"/>
      <protection locked="0"/>
    </xf>
    <xf numFmtId="49" fontId="6" fillId="38" borderId="61" xfId="0" applyNumberFormat="1" applyFont="1" applyFill="1" applyBorder="1" applyAlignment="1" applyProtection="1">
      <alignment vertical="center" wrapText="1"/>
      <protection locked="0"/>
    </xf>
    <xf numFmtId="49" fontId="6" fillId="38" borderId="30" xfId="0" applyNumberFormat="1" applyFont="1" applyFill="1" applyBorder="1" applyAlignment="1" applyProtection="1">
      <alignment vertical="center" wrapText="1"/>
      <protection locked="0"/>
    </xf>
    <xf numFmtId="49" fontId="6" fillId="38" borderId="62" xfId="0" applyNumberFormat="1" applyFont="1" applyFill="1" applyBorder="1" applyAlignment="1" applyProtection="1">
      <alignment vertical="center" wrapText="1"/>
      <protection locked="0"/>
    </xf>
    <xf numFmtId="49" fontId="6" fillId="38" borderId="63" xfId="0" applyNumberFormat="1" applyFont="1" applyFill="1" applyBorder="1" applyAlignment="1" applyProtection="1">
      <alignment vertical="center" wrapText="1"/>
      <protection locked="0"/>
    </xf>
    <xf numFmtId="49" fontId="6" fillId="38" borderId="26" xfId="0" applyNumberFormat="1" applyFont="1" applyFill="1" applyBorder="1" applyAlignment="1" applyProtection="1">
      <alignment vertical="center" wrapText="1"/>
      <protection locked="0"/>
    </xf>
    <xf numFmtId="49" fontId="6" fillId="38" borderId="53" xfId="0" applyNumberFormat="1" applyFont="1" applyFill="1" applyBorder="1" applyAlignment="1" applyProtection="1">
      <alignment vertical="center" wrapText="1"/>
      <protection locked="0"/>
    </xf>
    <xf numFmtId="49" fontId="6" fillId="38" borderId="64" xfId="0" applyNumberFormat="1" applyFont="1" applyFill="1" applyBorder="1" applyAlignment="1" applyProtection="1">
      <alignment vertical="center" wrapText="1"/>
      <protection locked="0"/>
    </xf>
    <xf numFmtId="0" fontId="6" fillId="38" borderId="28" xfId="0" applyFont="1" applyFill="1" applyBorder="1" applyAlignment="1">
      <alignment horizontal="left" vertical="top" wrapText="1"/>
    </xf>
    <xf numFmtId="0" fontId="6" fillId="38" borderId="65" xfId="0" applyFont="1" applyFill="1" applyBorder="1" applyAlignment="1">
      <alignment horizontal="left" vertical="top" wrapText="1"/>
    </xf>
    <xf numFmtId="0" fontId="6" fillId="0" borderId="58" xfId="0" applyFont="1" applyBorder="1" applyAlignment="1" applyProtection="1">
      <alignment horizontal="left" vertical="top" wrapText="1"/>
      <protection locked="0"/>
    </xf>
    <xf numFmtId="0" fontId="6" fillId="0" borderId="66" xfId="0" applyFont="1" applyBorder="1" applyAlignment="1" applyProtection="1">
      <alignment horizontal="left" vertical="top" wrapText="1"/>
      <protection locked="0"/>
    </xf>
    <xf numFmtId="0" fontId="6" fillId="0" borderId="6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38" borderId="26"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38" borderId="30" xfId="0" applyFont="1" applyFill="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49" fontId="6" fillId="38" borderId="26" xfId="0" applyNumberFormat="1" applyFont="1" applyFill="1" applyBorder="1" applyAlignment="1" applyProtection="1">
      <alignment horizontal="left" vertical="center" wrapText="1"/>
      <protection locked="0"/>
    </xf>
    <xf numFmtId="49" fontId="6" fillId="38" borderId="53" xfId="0" applyNumberFormat="1" applyFont="1" applyFill="1" applyBorder="1" applyAlignment="1" applyProtection="1">
      <alignment horizontal="left" vertical="center" wrapText="1"/>
      <protection locked="0"/>
    </xf>
    <xf numFmtId="49" fontId="6" fillId="38" borderId="64" xfId="0" applyNumberFormat="1" applyFont="1" applyFill="1" applyBorder="1" applyAlignment="1" applyProtection="1">
      <alignment horizontal="left" vertical="center" wrapText="1"/>
      <protection locked="0"/>
    </xf>
    <xf numFmtId="49" fontId="6" fillId="38" borderId="58" xfId="0" applyNumberFormat="1" applyFont="1" applyFill="1" applyBorder="1" applyAlignment="1" applyProtection="1">
      <alignment vertical="center" wrapText="1"/>
      <protection locked="0"/>
    </xf>
    <xf numFmtId="49" fontId="6" fillId="38" borderId="66" xfId="0" applyNumberFormat="1" applyFont="1" applyFill="1" applyBorder="1" applyAlignment="1" applyProtection="1">
      <alignment vertical="center" wrapText="1"/>
      <protection locked="0"/>
    </xf>
    <xf numFmtId="49" fontId="6" fillId="38" borderId="67" xfId="0" applyNumberFormat="1" applyFont="1" applyFill="1" applyBorder="1" applyAlignment="1" applyProtection="1">
      <alignment vertical="center" wrapText="1"/>
      <protection locked="0"/>
    </xf>
    <xf numFmtId="0" fontId="21" fillId="38" borderId="16" xfId="0" applyFont="1" applyFill="1" applyBorder="1" applyAlignment="1">
      <alignment horizontal="left" vertical="center"/>
    </xf>
    <xf numFmtId="0" fontId="18" fillId="38" borderId="0" xfId="0" applyFont="1" applyFill="1" applyAlignment="1">
      <alignment horizontal="left" vertical="top"/>
    </xf>
    <xf numFmtId="49" fontId="6" fillId="38" borderId="24" xfId="0" applyNumberFormat="1" applyFont="1" applyFill="1" applyBorder="1" applyAlignment="1" applyProtection="1">
      <alignment horizontal="left" vertical="center" wrapText="1"/>
      <protection locked="0"/>
    </xf>
    <xf numFmtId="49" fontId="6" fillId="38" borderId="60" xfId="0" applyNumberFormat="1" applyFont="1" applyFill="1" applyBorder="1" applyAlignment="1" applyProtection="1">
      <alignment horizontal="left" vertical="center" wrapText="1"/>
      <protection locked="0"/>
    </xf>
    <xf numFmtId="49" fontId="6" fillId="38" borderId="61" xfId="0" applyNumberFormat="1" applyFont="1" applyFill="1" applyBorder="1" applyAlignment="1" applyProtection="1">
      <alignment horizontal="left" vertical="center" wrapText="1"/>
      <protection locked="0"/>
    </xf>
    <xf numFmtId="0" fontId="34" fillId="0" borderId="26" xfId="53" applyFont="1" applyBorder="1" applyAlignment="1" applyProtection="1">
      <alignment vertical="center"/>
      <protection locked="0"/>
    </xf>
    <xf numFmtId="0" fontId="6" fillId="0" borderId="53" xfId="0" applyFont="1" applyBorder="1" applyAlignment="1" applyProtection="1">
      <alignment vertical="center"/>
      <protection locked="0"/>
    </xf>
    <xf numFmtId="0" fontId="6" fillId="0" borderId="64" xfId="0" applyFont="1" applyBorder="1" applyAlignment="1" applyProtection="1">
      <alignment vertical="center"/>
      <protection locked="0"/>
    </xf>
    <xf numFmtId="0" fontId="19" fillId="38" borderId="10" xfId="0" applyFont="1" applyFill="1" applyBorder="1" applyAlignment="1" applyProtection="1">
      <alignment horizontal="left" vertical="top" wrapText="1"/>
      <protection locked="0"/>
    </xf>
    <xf numFmtId="0" fontId="19" fillId="38" borderId="11" xfId="0" applyFont="1" applyFill="1" applyBorder="1" applyAlignment="1" applyProtection="1">
      <alignment horizontal="left" vertical="top" wrapText="1"/>
      <protection locked="0"/>
    </xf>
    <xf numFmtId="0" fontId="19" fillId="38" borderId="12" xfId="0" applyFont="1" applyFill="1" applyBorder="1" applyAlignment="1" applyProtection="1">
      <alignment horizontal="left" vertical="top" wrapText="1"/>
      <protection locked="0"/>
    </xf>
    <xf numFmtId="0" fontId="19" fillId="38" borderId="13" xfId="0" applyFont="1" applyFill="1" applyBorder="1" applyAlignment="1" applyProtection="1">
      <alignment horizontal="left" vertical="top" wrapText="1"/>
      <protection locked="0"/>
    </xf>
    <xf numFmtId="0" fontId="19" fillId="38" borderId="0" xfId="0" applyFont="1" applyFill="1" applyAlignment="1" applyProtection="1">
      <alignment horizontal="left" vertical="top" wrapText="1"/>
      <protection locked="0"/>
    </xf>
    <xf numFmtId="0" fontId="19" fillId="38" borderId="14" xfId="0" applyFont="1" applyFill="1" applyBorder="1" applyAlignment="1" applyProtection="1">
      <alignment horizontal="left" vertical="top" wrapText="1"/>
      <protection locked="0"/>
    </xf>
    <xf numFmtId="0" fontId="19" fillId="38" borderId="15" xfId="0" applyFont="1" applyFill="1" applyBorder="1" applyAlignment="1" applyProtection="1">
      <alignment horizontal="left" vertical="top" wrapText="1"/>
      <protection locked="0"/>
    </xf>
    <xf numFmtId="0" fontId="19" fillId="38" borderId="16" xfId="0" applyFont="1" applyFill="1" applyBorder="1" applyAlignment="1" applyProtection="1">
      <alignment horizontal="left" vertical="top" wrapText="1"/>
      <protection locked="0"/>
    </xf>
    <xf numFmtId="0" fontId="19" fillId="38" borderId="17" xfId="0" applyFont="1" applyFill="1" applyBorder="1" applyAlignment="1" applyProtection="1">
      <alignment horizontal="left" vertical="top" wrapText="1"/>
      <protection locked="0"/>
    </xf>
    <xf numFmtId="0" fontId="21" fillId="38" borderId="0" xfId="0" applyFont="1" applyFill="1" applyAlignment="1">
      <alignment vertical="center"/>
    </xf>
    <xf numFmtId="0" fontId="25" fillId="38" borderId="0" xfId="0" applyFont="1" applyFill="1" applyAlignment="1">
      <alignment vertical="center"/>
    </xf>
    <xf numFmtId="49" fontId="34" fillId="38" borderId="26" xfId="53" applyNumberFormat="1" applyFont="1" applyFill="1" applyBorder="1" applyAlignment="1" applyProtection="1">
      <alignment vertical="center" wrapText="1"/>
      <protection locked="0"/>
    </xf>
    <xf numFmtId="0" fontId="19" fillId="38" borderId="0" xfId="0" applyFont="1" applyFill="1" applyAlignment="1">
      <alignment horizontal="center" vertical="center"/>
    </xf>
    <xf numFmtId="0" fontId="6" fillId="38" borderId="35" xfId="0" applyFont="1" applyFill="1" applyBorder="1" applyAlignment="1" applyProtection="1">
      <alignment horizontal="left" vertical="center"/>
      <protection locked="0"/>
    </xf>
    <xf numFmtId="0" fontId="6" fillId="38" borderId="69" xfId="0" applyFont="1" applyFill="1" applyBorder="1" applyAlignment="1" applyProtection="1">
      <alignment horizontal="left" vertical="center"/>
      <protection locked="0"/>
    </xf>
    <xf numFmtId="165" fontId="6" fillId="38" borderId="30" xfId="0" applyNumberFormat="1" applyFont="1" applyFill="1" applyBorder="1" applyAlignment="1" applyProtection="1">
      <alignment horizontal="left" vertical="center"/>
      <protection locked="0"/>
    </xf>
    <xf numFmtId="165" fontId="6" fillId="38" borderId="62" xfId="0" applyNumberFormat="1" applyFont="1" applyFill="1" applyBorder="1" applyAlignment="1" applyProtection="1">
      <alignment horizontal="left" vertical="center"/>
      <protection locked="0"/>
    </xf>
    <xf numFmtId="165" fontId="6" fillId="38" borderId="63" xfId="0" applyNumberFormat="1" applyFont="1" applyFill="1" applyBorder="1" applyAlignment="1" applyProtection="1">
      <alignment horizontal="left" vertical="center"/>
      <protection locked="0"/>
    </xf>
    <xf numFmtId="0" fontId="20" fillId="38" borderId="0" xfId="0" applyFont="1" applyFill="1" applyAlignment="1">
      <alignment horizontal="left" vertical="top" wrapText="1"/>
    </xf>
    <xf numFmtId="49" fontId="16" fillId="0" borderId="15" xfId="0" applyNumberFormat="1" applyFont="1" applyBorder="1" applyAlignment="1" applyProtection="1">
      <alignment horizontal="left" vertical="center"/>
      <protection locked="0"/>
    </xf>
    <xf numFmtId="49" fontId="16" fillId="0" borderId="17" xfId="0" applyNumberFormat="1" applyFont="1" applyBorder="1" applyAlignment="1" applyProtection="1">
      <alignment horizontal="left" vertical="center"/>
      <protection locked="0"/>
    </xf>
    <xf numFmtId="0" fontId="7" fillId="39" borderId="37" xfId="0" applyFont="1" applyFill="1" applyBorder="1" applyAlignment="1">
      <alignment horizontal="center" vertical="center" wrapText="1"/>
    </xf>
    <xf numFmtId="0" fontId="35" fillId="39" borderId="37" xfId="0" applyFont="1" applyFill="1" applyBorder="1" applyAlignment="1">
      <alignment horizontal="center" vertical="center" wrapText="1"/>
    </xf>
    <xf numFmtId="0" fontId="16" fillId="36" borderId="0" xfId="0" applyFont="1" applyFill="1" applyAlignment="1">
      <alignment horizontal="left" vertical="center" wrapText="1"/>
    </xf>
    <xf numFmtId="0" fontId="36" fillId="38" borderId="0" xfId="0" applyFont="1" applyFill="1" applyAlignment="1">
      <alignment horizontal="left" vertical="center" wrapText="1"/>
    </xf>
    <xf numFmtId="0" fontId="6" fillId="0" borderId="0" xfId="0" applyFont="1" applyAlignment="1">
      <alignment vertical="center" wrapText="1"/>
    </xf>
    <xf numFmtId="0" fontId="6" fillId="36" borderId="0" xfId="0" applyFont="1" applyFill="1" applyAlignment="1">
      <alignment horizontal="left" vertical="center" wrapText="1"/>
    </xf>
    <xf numFmtId="0" fontId="7" fillId="39" borderId="46" xfId="0" applyFont="1" applyFill="1" applyBorder="1" applyAlignment="1">
      <alignment horizontal="center" vertical="center" wrapText="1"/>
    </xf>
    <xf numFmtId="0" fontId="7" fillId="39" borderId="41" xfId="0" applyFont="1" applyFill="1" applyBorder="1" applyAlignment="1">
      <alignment horizontal="center" vertical="center" wrapText="1"/>
    </xf>
    <xf numFmtId="0" fontId="7" fillId="39" borderId="70" xfId="0" applyFont="1" applyFill="1" applyBorder="1" applyAlignment="1">
      <alignment horizontal="center" vertical="center" wrapText="1"/>
    </xf>
    <xf numFmtId="49" fontId="81" fillId="38" borderId="15" xfId="0" applyNumberFormat="1" applyFont="1" applyFill="1" applyBorder="1" applyAlignment="1" applyProtection="1">
      <alignment horizontal="left" vertical="center" wrapText="1"/>
      <protection locked="0"/>
    </xf>
    <xf numFmtId="49" fontId="81" fillId="38" borderId="16" xfId="0" applyNumberFormat="1" applyFont="1" applyFill="1" applyBorder="1" applyAlignment="1" applyProtection="1">
      <alignment horizontal="left" vertical="center" wrapText="1"/>
      <protection locked="0"/>
    </xf>
    <xf numFmtId="49" fontId="81" fillId="38" borderId="71" xfId="0" applyNumberFormat="1" applyFont="1" applyFill="1" applyBorder="1" applyAlignment="1" applyProtection="1">
      <alignment horizontal="left" vertical="center" wrapText="1"/>
      <protection locked="0"/>
    </xf>
    <xf numFmtId="49" fontId="81" fillId="38" borderId="32" xfId="0" applyNumberFormat="1" applyFont="1" applyFill="1" applyBorder="1" applyAlignment="1" applyProtection="1">
      <alignment horizontal="left" vertical="center" wrapText="1"/>
      <protection locked="0"/>
    </xf>
    <xf numFmtId="49" fontId="81" fillId="38" borderId="33" xfId="0" applyNumberFormat="1" applyFont="1" applyFill="1" applyBorder="1" applyAlignment="1" applyProtection="1">
      <alignment horizontal="left" vertical="center" wrapText="1"/>
      <protection locked="0"/>
    </xf>
    <xf numFmtId="49" fontId="81" fillId="38" borderId="72" xfId="0" applyNumberFormat="1" applyFont="1" applyFill="1" applyBorder="1" applyAlignment="1" applyProtection="1">
      <alignment horizontal="left" vertical="center" wrapText="1"/>
      <protection locked="0"/>
    </xf>
    <xf numFmtId="0" fontId="7" fillId="38" borderId="0" xfId="0" applyFont="1" applyFill="1" applyAlignment="1">
      <alignment vertical="center" wrapText="1"/>
    </xf>
    <xf numFmtId="0" fontId="6" fillId="0" borderId="0" xfId="0" applyFont="1" applyAlignment="1">
      <alignment/>
    </xf>
    <xf numFmtId="0" fontId="6" fillId="0" borderId="0" xfId="0" applyFont="1" applyAlignment="1">
      <alignment vertical="top" wrapText="1"/>
    </xf>
    <xf numFmtId="0" fontId="23" fillId="36" borderId="0" xfId="0" applyFont="1" applyFill="1" applyAlignment="1">
      <alignment horizontal="left" vertical="center" wrapText="1"/>
    </xf>
    <xf numFmtId="0" fontId="6" fillId="38" borderId="22" xfId="0" applyFont="1" applyFill="1" applyBorder="1" applyAlignment="1">
      <alignment horizontal="left" vertical="center"/>
    </xf>
    <xf numFmtId="49" fontId="81" fillId="38" borderId="73" xfId="0" applyNumberFormat="1" applyFont="1" applyFill="1" applyBorder="1" applyAlignment="1" applyProtection="1">
      <alignment horizontal="left" vertical="center" wrapText="1"/>
      <protection locked="0"/>
    </xf>
    <xf numFmtId="49" fontId="81" fillId="38" borderId="74" xfId="0" applyNumberFormat="1" applyFont="1" applyFill="1" applyBorder="1" applyAlignment="1" applyProtection="1">
      <alignment horizontal="left" vertical="center" wrapText="1"/>
      <protection locked="0"/>
    </xf>
    <xf numFmtId="49" fontId="81" fillId="38" borderId="75" xfId="0" applyNumberFormat="1" applyFont="1" applyFill="1" applyBorder="1" applyAlignment="1" applyProtection="1">
      <alignment horizontal="left" vertical="center" wrapText="1"/>
      <protection locked="0"/>
    </xf>
    <xf numFmtId="1" fontId="7" fillId="36" borderId="0" xfId="0" applyNumberFormat="1" applyFont="1" applyFill="1" applyAlignment="1">
      <alignment horizontal="center"/>
    </xf>
    <xf numFmtId="0" fontId="7" fillId="39" borderId="76" xfId="0" applyFont="1" applyFill="1" applyBorder="1" applyAlignment="1" applyProtection="1">
      <alignment horizontal="center" wrapText="1"/>
      <protection locked="0"/>
    </xf>
    <xf numFmtId="0" fontId="7" fillId="39" borderId="45" xfId="0" applyFont="1" applyFill="1" applyBorder="1" applyAlignment="1" applyProtection="1">
      <alignment horizontal="center" wrapText="1"/>
      <protection locked="0"/>
    </xf>
    <xf numFmtId="0" fontId="7" fillId="39" borderId="77" xfId="0" applyFont="1" applyFill="1" applyBorder="1" applyAlignment="1" applyProtection="1">
      <alignment horizontal="center" wrapText="1"/>
      <protection locked="0"/>
    </xf>
    <xf numFmtId="0" fontId="19" fillId="39" borderId="49" xfId="0" applyFont="1" applyFill="1" applyBorder="1" applyAlignment="1">
      <alignment horizontal="center" wrapText="1"/>
    </xf>
    <xf numFmtId="0" fontId="19" fillId="39" borderId="78" xfId="0" applyFont="1" applyFill="1" applyBorder="1" applyAlignment="1">
      <alignment wrapText="1"/>
    </xf>
    <xf numFmtId="0" fontId="19" fillId="39" borderId="79" xfId="0" applyFont="1" applyFill="1" applyBorder="1" applyAlignment="1">
      <alignment wrapText="1"/>
    </xf>
    <xf numFmtId="0" fontId="20" fillId="39" borderId="80" xfId="0" applyFont="1" applyFill="1" applyBorder="1" applyAlignment="1">
      <alignment horizontal="center" wrapText="1"/>
    </xf>
    <xf numFmtId="0" fontId="20" fillId="39" borderId="0" xfId="0" applyFont="1" applyFill="1" applyAlignment="1">
      <alignment horizontal="center" wrapText="1"/>
    </xf>
    <xf numFmtId="0" fontId="20" fillId="39" borderId="22" xfId="0" applyFont="1" applyFill="1" applyBorder="1" applyAlignment="1">
      <alignment horizontal="center" wrapText="1"/>
    </xf>
    <xf numFmtId="0" fontId="20" fillId="39" borderId="81" xfId="0" applyFont="1" applyFill="1" applyBorder="1" applyAlignment="1">
      <alignment horizontal="center" wrapText="1"/>
    </xf>
    <xf numFmtId="0" fontId="20" fillId="39" borderId="82" xfId="0" applyFont="1" applyFill="1" applyBorder="1" applyAlignment="1">
      <alignment horizontal="center" wrapText="1"/>
    </xf>
    <xf numFmtId="0" fontId="23" fillId="0" borderId="57" xfId="0" applyFont="1" applyBorder="1" applyAlignment="1">
      <alignment horizontal="left" vertical="center"/>
    </xf>
    <xf numFmtId="0" fontId="23" fillId="0" borderId="55" xfId="0" applyFont="1" applyBorder="1" applyAlignment="1">
      <alignment horizontal="left" vertical="center"/>
    </xf>
    <xf numFmtId="0" fontId="23" fillId="0" borderId="83" xfId="0" applyFont="1" applyBorder="1" applyAlignment="1">
      <alignment horizontal="left" vertical="center"/>
    </xf>
    <xf numFmtId="0" fontId="23" fillId="0" borderId="84" xfId="0" applyFont="1" applyBorder="1" applyAlignment="1">
      <alignment horizontal="left" vertical="center"/>
    </xf>
    <xf numFmtId="0" fontId="20" fillId="39" borderId="76" xfId="0" applyFont="1" applyFill="1" applyBorder="1" applyAlignment="1">
      <alignment horizontal="center" wrapText="1"/>
    </xf>
    <xf numFmtId="0" fontId="20" fillId="39" borderId="77" xfId="0" applyFont="1" applyFill="1" applyBorder="1" applyAlignment="1">
      <alignment horizontal="center" wrapText="1"/>
    </xf>
    <xf numFmtId="0" fontId="20" fillId="39" borderId="21" xfId="0" applyFont="1" applyFill="1" applyBorder="1" applyAlignment="1">
      <alignment horizontal="center" wrapText="1"/>
    </xf>
    <xf numFmtId="1" fontId="7" fillId="38" borderId="0" xfId="0" applyNumberFormat="1" applyFont="1" applyFill="1" applyAlignment="1">
      <alignment horizontal="left" vertical="center"/>
    </xf>
    <xf numFmtId="14" fontId="7" fillId="38" borderId="0" xfId="0" applyNumberFormat="1" applyFont="1" applyFill="1" applyAlignment="1" applyProtection="1">
      <alignment horizontal="left" vertical="center"/>
      <protection locked="0"/>
    </xf>
    <xf numFmtId="49" fontId="7" fillId="36" borderId="0" xfId="0" applyNumberFormat="1" applyFont="1" applyFill="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ä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5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auto="1"/>
      </font>
      <fill>
        <patternFill>
          <bgColor indexed="9"/>
        </patternFill>
      </fill>
    </dxf>
    <dxf>
      <font>
        <b/>
        <i val="0"/>
        <color indexed="10"/>
      </font>
    </dxf>
    <dxf>
      <font>
        <b/>
        <i val="0"/>
        <color indexed="1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59996342659"/>
        </patternFill>
      </fill>
    </dxf>
    <dxf>
      <fill>
        <patternFill>
          <bgColor theme="0" tint="-0.149959996342659"/>
        </patternFill>
      </fill>
    </dxf>
    <dxf>
      <font>
        <color auto="1"/>
      </font>
      <fill>
        <patternFill>
          <bgColor indexed="9"/>
        </patternFill>
      </fill>
    </dxf>
    <dxf>
      <font>
        <b/>
        <i val="0"/>
        <color indexed="10"/>
      </font>
    </dxf>
    <dxf>
      <font>
        <b/>
        <i val="0"/>
        <color indexed="10"/>
      </font>
    </dxf>
    <dxf>
      <font>
        <b/>
        <i val="0"/>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66675</xdr:rowOff>
    </xdr:from>
    <xdr:to>
      <xdr:col>8</xdr:col>
      <xdr:colOff>285750</xdr:colOff>
      <xdr:row>3</xdr:row>
      <xdr:rowOff>76200</xdr:rowOff>
    </xdr:to>
    <xdr:pic>
      <xdr:nvPicPr>
        <xdr:cNvPr id="1" name="Picture 1"/>
        <xdr:cNvPicPr preferRelativeResize="1">
          <a:picLocks noChangeAspect="1"/>
        </xdr:cNvPicPr>
      </xdr:nvPicPr>
      <xdr:blipFill>
        <a:blip r:embed="rId1"/>
        <a:stretch>
          <a:fillRect/>
        </a:stretch>
      </xdr:blipFill>
      <xdr:spPr>
        <a:xfrm>
          <a:off x="5495925" y="190500"/>
          <a:ext cx="1266825" cy="428625"/>
        </a:xfrm>
        <a:prstGeom prst="rect">
          <a:avLst/>
        </a:prstGeom>
        <a:noFill/>
        <a:ln w="9525" cmpd="sng">
          <a:noFill/>
        </a:ln>
      </xdr:spPr>
    </xdr:pic>
    <xdr:clientData/>
  </xdr:twoCellAnchor>
  <xdr:twoCellAnchor editAs="oneCell">
    <xdr:from>
      <xdr:col>0</xdr:col>
      <xdr:colOff>152400</xdr:colOff>
      <xdr:row>46</xdr:row>
      <xdr:rowOff>123825</xdr:rowOff>
    </xdr:from>
    <xdr:to>
      <xdr:col>1</xdr:col>
      <xdr:colOff>638175</xdr:colOff>
      <xdr:row>49</xdr:row>
      <xdr:rowOff>161925</xdr:rowOff>
    </xdr:to>
    <xdr:pic>
      <xdr:nvPicPr>
        <xdr:cNvPr id="2" name="Picture 2"/>
        <xdr:cNvPicPr preferRelativeResize="1">
          <a:picLocks noChangeAspect="1"/>
        </xdr:cNvPicPr>
      </xdr:nvPicPr>
      <xdr:blipFill>
        <a:blip r:embed="rId2"/>
        <a:stretch>
          <a:fillRect/>
        </a:stretch>
      </xdr:blipFill>
      <xdr:spPr>
        <a:xfrm>
          <a:off x="152400" y="9667875"/>
          <a:ext cx="6381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600075</xdr:colOff>
      <xdr:row>0</xdr:row>
      <xdr:rowOff>133350</xdr:rowOff>
    </xdr:from>
    <xdr:to>
      <xdr:col>15</xdr:col>
      <xdr:colOff>1104900</xdr:colOff>
      <xdr:row>3</xdr:row>
      <xdr:rowOff>57150</xdr:rowOff>
    </xdr:to>
    <xdr:pic>
      <xdr:nvPicPr>
        <xdr:cNvPr id="1" name="Picture 1"/>
        <xdr:cNvPicPr preferRelativeResize="1">
          <a:picLocks noChangeAspect="1"/>
        </xdr:cNvPicPr>
      </xdr:nvPicPr>
      <xdr:blipFill>
        <a:blip r:embed="rId1"/>
        <a:stretch>
          <a:fillRect/>
        </a:stretch>
      </xdr:blipFill>
      <xdr:spPr>
        <a:xfrm>
          <a:off x="17411700" y="133350"/>
          <a:ext cx="1685925" cy="581025"/>
        </a:xfrm>
        <a:prstGeom prst="rect">
          <a:avLst/>
        </a:prstGeom>
        <a:noFill/>
        <a:ln w="9525" cmpd="sng">
          <a:noFill/>
        </a:ln>
      </xdr:spPr>
    </xdr:pic>
    <xdr:clientData/>
  </xdr:twoCellAnchor>
  <xdr:twoCellAnchor editAs="oneCell">
    <xdr:from>
      <xdr:col>1</xdr:col>
      <xdr:colOff>47625</xdr:colOff>
      <xdr:row>60</xdr:row>
      <xdr:rowOff>104775</xdr:rowOff>
    </xdr:from>
    <xdr:to>
      <xdr:col>2</xdr:col>
      <xdr:colOff>552450</xdr:colOff>
      <xdr:row>64</xdr:row>
      <xdr:rowOff>28575</xdr:rowOff>
    </xdr:to>
    <xdr:pic>
      <xdr:nvPicPr>
        <xdr:cNvPr id="2" name="Bildobjekt 2"/>
        <xdr:cNvPicPr preferRelativeResize="1">
          <a:picLocks noChangeAspect="1"/>
        </xdr:cNvPicPr>
      </xdr:nvPicPr>
      <xdr:blipFill>
        <a:blip r:embed="rId2"/>
        <a:stretch>
          <a:fillRect/>
        </a:stretch>
      </xdr:blipFill>
      <xdr:spPr>
        <a:xfrm>
          <a:off x="133350" y="14182725"/>
          <a:ext cx="8858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xdr:row>
      <xdr:rowOff>171450</xdr:rowOff>
    </xdr:from>
    <xdr:to>
      <xdr:col>22</xdr:col>
      <xdr:colOff>514350</xdr:colOff>
      <xdr:row>7</xdr:row>
      <xdr:rowOff>95250</xdr:rowOff>
    </xdr:to>
    <xdr:sp>
      <xdr:nvSpPr>
        <xdr:cNvPr id="1" name="Text Box 26"/>
        <xdr:cNvSpPr txBox="1">
          <a:spLocks noChangeArrowheads="1"/>
        </xdr:cNvSpPr>
      </xdr:nvSpPr>
      <xdr:spPr>
        <a:xfrm>
          <a:off x="7762875" y="666750"/>
          <a:ext cx="6162675" cy="876300"/>
        </a:xfrm>
        <a:prstGeom prst="rect">
          <a:avLst/>
        </a:prstGeom>
        <a:noFill/>
        <a:ln w="9525" cmpd="sng">
          <a:noFill/>
        </a:ln>
      </xdr:spPr>
      <xdr:txBody>
        <a:bodyPr vertOverflow="clip" wrap="square" lIns="27432" tIns="22860" rIns="0" bIns="22860"/>
        <a:p>
          <a:pPr algn="l">
            <a:defRPr/>
          </a:pPr>
          <a:r>
            <a:rPr lang="en-US" cap="none" sz="1000" b="0" i="0" u="none" baseline="0">
              <a:solidFill>
                <a:srgbClr val="000000"/>
              </a:solidFill>
              <a:latin typeface="Calibri"/>
              <a:ea typeface="Calibri"/>
              <a:cs typeface="Calibri"/>
            </a:rPr>
            <a:t>- Raw data including signals below the limit of detection (LOD) are reported as "Not Detected". 
The LOD is based on the amount of haploid reference DNA in the analytical sample and NOT on the number of seeds or leaves present in the original sample.
</a:t>
          </a:r>
          <a:r>
            <a:rPr lang="en-US" cap="none" sz="1000" b="0" i="0" u="none" baseline="0">
              <a:solidFill>
                <a:srgbClr val="000000"/>
              </a:solidFill>
              <a:latin typeface="Calibri"/>
              <a:ea typeface="Calibri"/>
              <a:cs typeface="Calibri"/>
            </a:rPr>
            <a:t>- Estimate based on </a:t>
          </a:r>
          <a:r>
            <a:rPr lang="en-US" cap="none" sz="1000" b="0" i="0" u="none" baseline="0">
              <a:solidFill>
                <a:srgbClr val="000000"/>
              </a:solidFill>
              <a:latin typeface="Calibri"/>
              <a:ea typeface="Calibri"/>
              <a:cs typeface="Calibri"/>
            </a:rPr>
            <a:t>few data points on a </a:t>
          </a:r>
          <a:r>
            <a:rPr lang="en-US" cap="none" sz="1000" b="0" i="0" u="none" baseline="0">
              <a:solidFill>
                <a:srgbClr val="000000"/>
              </a:solidFill>
              <a:latin typeface="Calibri"/>
              <a:ea typeface="Calibri"/>
              <a:cs typeface="Calibri"/>
            </a:rPr>
            <a:t>logarithmic scale. An accredited quantification can be performed upon request. </a:t>
          </a:r>
        </a:p>
      </xdr:txBody>
    </xdr:sp>
    <xdr:clientData/>
  </xdr:twoCellAnchor>
  <xdr:oneCellAnchor>
    <xdr:from>
      <xdr:col>4</xdr:col>
      <xdr:colOff>352425</xdr:colOff>
      <xdr:row>2</xdr:row>
      <xdr:rowOff>38100</xdr:rowOff>
    </xdr:from>
    <xdr:ext cx="4924425" cy="952500"/>
    <xdr:sp>
      <xdr:nvSpPr>
        <xdr:cNvPr id="2" name="textruta 5"/>
        <xdr:cNvSpPr txBox="1">
          <a:spLocks noChangeArrowheads="1"/>
        </xdr:cNvSpPr>
      </xdr:nvSpPr>
      <xdr:spPr>
        <a:xfrm>
          <a:off x="2181225" y="533400"/>
          <a:ext cx="4924425" cy="952500"/>
        </a:xfrm>
        <a:prstGeom prst="rect">
          <a:avLst/>
        </a:prstGeom>
        <a:no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General</a:t>
          </a:r>
          <a:r>
            <a:rPr lang="en-US" cap="none" sz="1000" b="1" i="0" u="sng" baseline="0">
              <a:solidFill>
                <a:srgbClr val="000000"/>
              </a:solidFill>
              <a:latin typeface="Calibri"/>
              <a:ea typeface="Calibri"/>
              <a:cs typeface="Calibri"/>
            </a:rPr>
            <a:t> information:</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The</a:t>
          </a:r>
          <a:r>
            <a:rPr lang="en-US" cap="none" sz="1000" b="0" i="0" u="none" baseline="0">
              <a:solidFill>
                <a:srgbClr val="000000"/>
              </a:solidFill>
              <a:latin typeface="Calibri"/>
              <a:ea typeface="Calibri"/>
              <a:cs typeface="Calibri"/>
            </a:rPr>
            <a:t> original reports are sent to the person adressed as the customer on the customer sheet. 
</a:t>
          </a:r>
          <a:r>
            <a:rPr lang="en-US" cap="none" sz="1000" b="0" i="0" u="none" baseline="0">
              <a:solidFill>
                <a:srgbClr val="000000"/>
              </a:solidFill>
              <a:latin typeface="Calibri"/>
              <a:ea typeface="Calibri"/>
              <a:cs typeface="Calibri"/>
            </a:rPr>
            <a:t>- Excel spreadsheet and pdf-reports are sent by email to the persons mentioned on the 
</a:t>
          </a:r>
          <a:r>
            <a:rPr lang="en-US" cap="none" sz="1000" b="0" i="0" u="none" baseline="0">
              <a:solidFill>
                <a:srgbClr val="000000"/>
              </a:solidFill>
              <a:latin typeface="Calibri"/>
              <a:ea typeface="Calibri"/>
              <a:cs typeface="Calibri"/>
            </a:rPr>
            <a:t>  customer sheet in the Report Address box. 
</a:t>
          </a:r>
          <a:r>
            <a:rPr lang="en-US" cap="none" sz="1000" b="0" i="0" u="none" baseline="0">
              <a:solidFill>
                <a:srgbClr val="000000"/>
              </a:solidFill>
              <a:latin typeface="Calibri"/>
              <a:ea typeface="Calibri"/>
              <a:cs typeface="Calibri"/>
            </a:rPr>
            <a:t>- Leaves samples are ONLY reported as excel spread sheet if not ordered otherwise.
</a:t>
          </a:r>
        </a:p>
      </xdr:txBody>
    </xdr:sp>
    <xdr:clientData/>
  </xdr:oneCellAnchor>
  <xdr:twoCellAnchor editAs="oneCell">
    <xdr:from>
      <xdr:col>35</xdr:col>
      <xdr:colOff>142875</xdr:colOff>
      <xdr:row>1</xdr:row>
      <xdr:rowOff>142875</xdr:rowOff>
    </xdr:from>
    <xdr:to>
      <xdr:col>36</xdr:col>
      <xdr:colOff>504825</xdr:colOff>
      <xdr:row>3</xdr:row>
      <xdr:rowOff>123825</xdr:rowOff>
    </xdr:to>
    <xdr:pic>
      <xdr:nvPicPr>
        <xdr:cNvPr id="3" name="Picture 1"/>
        <xdr:cNvPicPr preferRelativeResize="1">
          <a:picLocks noChangeAspect="1"/>
        </xdr:cNvPicPr>
      </xdr:nvPicPr>
      <xdr:blipFill>
        <a:blip r:embed="rId1"/>
        <a:stretch>
          <a:fillRect/>
        </a:stretch>
      </xdr:blipFill>
      <xdr:spPr>
        <a:xfrm>
          <a:off x="22564725" y="333375"/>
          <a:ext cx="140970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Users\julia.stalhandske\Desktop\B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s>
  </externalBook>
</externalLink>
</file>

<file path=xl/tables/table1.xml><?xml version="1.0" encoding="utf-8"?>
<table xmlns="http://schemas.openxmlformats.org/spreadsheetml/2006/main" id="1" name="Lista1" displayName="Lista1" ref="A1:K50" comment="" totalsRowShown="0">
  <autoFilter ref="A1:K50"/>
  <tableColumns count="11">
    <tableColumn id="1" name="Lab_No"/>
    <tableColumn id="2" name="Sample_Number"/>
    <tableColumn id="3" name="Client_Sample_ID"/>
    <tableColumn id="4" name="Description"/>
    <tableColumn id="5" name="Location"/>
    <tableColumn id="6" name="Sample_Point"/>
    <tableColumn id="7" name="Batch"/>
    <tableColumn id="8" name="Matrix"/>
    <tableColumn id="9" name="Date_Sampled"/>
    <tableColumn id="10" name="Sampler"/>
    <tableColumn id="11" name="Preservation"/>
  </tableColumns>
  <tableStyleInfo name="" showFirstColumn="0" showLastColumn="0" showRowStripes="1" showColumnStripes="0"/>
</table>
</file>

<file path=xl/tables/table2.xml><?xml version="1.0" encoding="utf-8"?>
<table xmlns="http://schemas.openxmlformats.org/spreadsheetml/2006/main" id="86" name="Table86" displayName="Table86" ref="A1:Q12" comment="" totalsRowShown="0">
  <autoFilter ref="A1:Q12"/>
  <tableColumns count="17">
    <tableColumn id="1" name="Crop No"/>
    <tableColumn id="2" name="Crop"/>
    <tableColumn id="3" name="1"/>
    <tableColumn id="4" name="2"/>
    <tableColumn id="5" name="3"/>
    <tableColumn id="6" name="4"/>
    <tableColumn id="7" name="5"/>
    <tableColumn id="8" name="6"/>
    <tableColumn id="9" name="7"/>
    <tableColumn id="10" name="8"/>
    <tableColumn id="11" name="9"/>
    <tableColumn id="13" name="10"/>
    <tableColumn id="14" name="11"/>
    <tableColumn id="15" name="12"/>
    <tableColumn id="16" name="13"/>
    <tableColumn id="17" name="14"/>
    <tableColumn id="12" name="15"/>
  </tableColumns>
  <tableStyleInfo name="TableStyleMedium9" showFirstColumn="0" showLastColumn="0" showRowStripes="1" showColumnStripes="0"/>
</table>
</file>

<file path=xl/tables/table3.xml><?xml version="1.0" encoding="utf-8"?>
<table xmlns="http://schemas.openxmlformats.org/spreadsheetml/2006/main" id="87" name="Table87" displayName="Table87" ref="T1:W15" comment="" totalsRowShown="0">
  <autoFilter ref="T1:W15"/>
  <tableColumns count="4">
    <tableColumn id="1" name="Selected Crop/Test"/>
    <tableColumn id="5" name="Test number"/>
    <tableColumn id="2" name="Crop test list"/>
    <tableColumn id="4" name="Result li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ntertek.com/WorkArea/DownloadAsset.aspx?id=3771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gritech.sweden@intertek.com"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50"/>
  <sheetViews>
    <sheetView zoomScalePageLayoutView="0" workbookViewId="0" topLeftCell="A1">
      <selection activeCell="H28" sqref="H28"/>
    </sheetView>
  </sheetViews>
  <sheetFormatPr defaultColWidth="9.140625" defaultRowHeight="12.75"/>
  <cols>
    <col min="1" max="1" width="9.57421875" style="0" customWidth="1"/>
    <col min="2" max="2" width="16.28125" style="0" bestFit="1" customWidth="1"/>
    <col min="3" max="3" width="18.7109375" style="0" customWidth="1"/>
    <col min="4" max="4" width="13.421875" style="0" bestFit="1" customWidth="1"/>
    <col min="5" max="5" width="11.140625" style="0" bestFit="1" customWidth="1"/>
    <col min="6" max="6" width="15.28125" style="0" customWidth="1"/>
    <col min="7" max="7" width="10.00390625" style="0" customWidth="1"/>
    <col min="8" max="8" width="18.00390625" style="0" customWidth="1"/>
    <col min="9" max="9" width="15.8515625" style="0" customWidth="1"/>
    <col min="10" max="10" width="16.28125" style="0" bestFit="1" customWidth="1"/>
    <col min="11" max="11" width="14.00390625" style="0" customWidth="1"/>
  </cols>
  <sheetData>
    <row r="1" spans="1:11" ht="12.75">
      <c r="A1" s="11" t="s">
        <v>24</v>
      </c>
      <c r="B1" s="10" t="s">
        <v>25</v>
      </c>
      <c r="C1" s="9" t="s">
        <v>6</v>
      </c>
      <c r="D1" s="10" t="s">
        <v>7</v>
      </c>
      <c r="E1" s="10" t="s">
        <v>8</v>
      </c>
      <c r="F1" s="10" t="s">
        <v>9</v>
      </c>
      <c r="G1" s="10" t="s">
        <v>4</v>
      </c>
      <c r="H1" s="9" t="s">
        <v>10</v>
      </c>
      <c r="I1" s="9" t="s">
        <v>11</v>
      </c>
      <c r="J1" s="9" t="s">
        <v>12</v>
      </c>
      <c r="K1" s="9" t="s">
        <v>13</v>
      </c>
    </row>
    <row r="2" spans="1:10" ht="12.75">
      <c r="A2">
        <f>IF(C2="","",Sample!D$5)</f>
      </c>
      <c r="B2">
        <f>IF(C2="","",CONCATENATE(Sample!D$5,"-",IF(Sample!B20&lt;10,CONCATENATE("0",Sample!B20),Sample!B20)))</f>
      </c>
      <c r="C2">
        <f>IF(Sample!C20=0,"",Sample!C20)</f>
      </c>
      <c r="D2">
        <f>IF(Sample!C20=0,"",CONCATENATE(Sample!J20,IF(Sample!H20="x"," seeds",IF(Sample!I20="x"," leaves","?"))))</f>
      </c>
      <c r="E2">
        <f>IF(C2="","","All received")</f>
      </c>
      <c r="F2">
        <f>IF(C2="","",IF(Sample!F20=0,"-",Sample!F20))</f>
      </c>
      <c r="G2">
        <f>IF(C2="","",IF(Sample!D20=0,"-",Sample!D20))</f>
      </c>
      <c r="H2">
        <f>IF(C2="","",CONCATENATE(IF(Sample!H20&lt;&gt;"","Seeds",IF(Sample!I20&lt;&gt;"","Pooled leaves","?")),CONCATENATE(" - ",Sample!$D$7)))</f>
      </c>
      <c r="J2">
        <f>IF(C2="","",Sample!G20)</f>
      </c>
    </row>
    <row r="3" spans="1:10" ht="12.75">
      <c r="A3">
        <f>IF(C3="","",Sample!D$5)</f>
      </c>
      <c r="B3">
        <f>IF(C3="","",CONCATENATE(Sample!D$5,"-",IF(Sample!B21&lt;10,CONCATENATE("0",Sample!B21),Sample!B21)))</f>
      </c>
      <c r="C3">
        <f>IF(Sample!C21=0,"",Sample!C21)</f>
      </c>
      <c r="D3">
        <f>IF(Sample!C21=0,"",CONCATENATE(Sample!J21,IF(Sample!H21="x"," seeds",IF(Sample!I21="x"," leaves","?"))))</f>
      </c>
      <c r="E3">
        <f aca="true" t="shared" si="0" ref="E3:E25">IF(C3="","","All received")</f>
      </c>
      <c r="F3">
        <f>IF(C3="","",IF(Sample!F21=0,"-",Sample!F21))</f>
      </c>
      <c r="G3">
        <f>IF(C3="","",IF(Sample!D21=0,"-",Sample!D21))</f>
      </c>
      <c r="H3">
        <f>IF(C3="","",CONCATENATE(IF(Sample!H21&lt;&gt;"","Seeds",IF(Sample!I21&lt;&gt;"","Pooled leaves","?")),CONCATENATE(" - ",Sample!$D$7)))</f>
      </c>
      <c r="J3">
        <f>IF(C3="","",Sample!G21)</f>
      </c>
    </row>
    <row r="4" spans="1:10" ht="12.75">
      <c r="A4">
        <f>IF(C4="","",Sample!D$5)</f>
      </c>
      <c r="B4">
        <f>IF(C4="","",CONCATENATE(Sample!D$5,"-",IF(Sample!B22&lt;10,CONCATENATE("0",Sample!B22),Sample!B22)))</f>
      </c>
      <c r="C4">
        <f>IF(Sample!C22=0,"",Sample!C22)</f>
      </c>
      <c r="D4">
        <f>IF(Sample!C22=0,"",CONCATENATE(Sample!J22,IF(Sample!H22="x"," seeds",IF(Sample!I22="x"," leaves","?"))))</f>
      </c>
      <c r="E4">
        <f t="shared" si="0"/>
      </c>
      <c r="F4">
        <f>IF(C4="","",IF(Sample!F22=0,"-",Sample!F22))</f>
      </c>
      <c r="G4">
        <f>IF(C4="","",IF(Sample!D22=0,"-",Sample!D22))</f>
      </c>
      <c r="H4">
        <f>IF(C4="","",CONCATENATE(IF(Sample!H22&lt;&gt;"","Seeds",IF(Sample!I22&lt;&gt;"","Pooled leaves","?")),CONCATENATE(" - ",Sample!$D$7)))</f>
      </c>
      <c r="J4">
        <f>IF(C4="","",Sample!G22)</f>
      </c>
    </row>
    <row r="5" spans="1:10" ht="12.75">
      <c r="A5">
        <f>IF(C5="","",Sample!D$5)</f>
      </c>
      <c r="B5">
        <f>IF(C5="","",CONCATENATE(Sample!D$5,"-",IF(Sample!B23&lt;10,CONCATENATE("0",Sample!B23),Sample!B23)))</f>
      </c>
      <c r="C5">
        <f>IF(Sample!C23=0,"",Sample!C23)</f>
      </c>
      <c r="D5">
        <f>IF(Sample!C23=0,"",CONCATENATE(Sample!J23,IF(Sample!H23="x"," seeds",IF(Sample!I23="x"," leaves","?"))))</f>
      </c>
      <c r="E5">
        <f t="shared" si="0"/>
      </c>
      <c r="F5">
        <f>IF(C5="","",IF(Sample!F23=0,"-",Sample!F23))</f>
      </c>
      <c r="G5">
        <f>IF(C5="","",IF(Sample!D23=0,"-",Sample!D23))</f>
      </c>
      <c r="H5">
        <f>IF(C5="","",CONCATENATE(IF(Sample!H23&lt;&gt;"","Seeds",IF(Sample!I23&lt;&gt;"","Pooled leaves","?")),CONCATENATE(" - ",Sample!$D$7)))</f>
      </c>
      <c r="J5">
        <f>IF(C5="","",Sample!G23)</f>
      </c>
    </row>
    <row r="6" spans="1:10" ht="12.75">
      <c r="A6">
        <f>IF(C6="","",Sample!D$5)</f>
      </c>
      <c r="B6">
        <f>IF(C6="","",CONCATENATE(Sample!D$5,"-",IF(Sample!B24&lt;10,CONCATENATE("0",Sample!B24),Sample!B24)))</f>
      </c>
      <c r="C6">
        <f>IF(Sample!C24=0,"",Sample!C24)</f>
      </c>
      <c r="D6">
        <f>IF(Sample!C24=0,"",CONCATENATE(Sample!J24,IF(Sample!H24="x"," seeds",IF(Sample!I24="x"," leaves","?"))))</f>
      </c>
      <c r="E6">
        <f t="shared" si="0"/>
      </c>
      <c r="F6">
        <f>IF(C6="","",IF(Sample!F24=0,"-",Sample!F24))</f>
      </c>
      <c r="G6">
        <f>IF(C6="","",IF(Sample!D24=0,"-",Sample!D24))</f>
      </c>
      <c r="H6">
        <f>IF(C6="","",CONCATENATE(IF(Sample!H24&lt;&gt;"","Seeds",IF(Sample!I24&lt;&gt;"","Pooled leaves","?")),CONCATENATE(" - ",Sample!$D$7)))</f>
      </c>
      <c r="J6">
        <f>IF(C6="","",Sample!G24)</f>
      </c>
    </row>
    <row r="7" spans="1:10" ht="12.75">
      <c r="A7">
        <f>IF(C7="","",Sample!D$5)</f>
      </c>
      <c r="B7">
        <f>IF(C7="","",CONCATENATE(Sample!D$5,"-",IF(Sample!B25&lt;10,CONCATENATE("0",Sample!B25),Sample!B25)))</f>
      </c>
      <c r="C7">
        <f>IF(Sample!C25=0,"",Sample!C25)</f>
      </c>
      <c r="D7">
        <f>IF(Sample!C25=0,"",CONCATENATE(Sample!J25,IF(Sample!H25="x"," seeds",IF(Sample!I25="x"," leaves","?"))))</f>
      </c>
      <c r="E7">
        <f t="shared" si="0"/>
      </c>
      <c r="F7">
        <f>IF(C7="","",IF(Sample!F25=0,"-",Sample!F25))</f>
      </c>
      <c r="G7">
        <f>IF(C7="","",IF(Sample!D25=0,"-",Sample!D25))</f>
      </c>
      <c r="H7">
        <f>IF(C7="","",CONCATENATE(IF(Sample!H25&lt;&gt;"","Seeds",IF(Sample!I25&lt;&gt;"","Pooled leaves","?")),CONCATENATE(" - ",Sample!$D$7)))</f>
      </c>
      <c r="J7">
        <f>IF(C7="","",Sample!G25)</f>
      </c>
    </row>
    <row r="8" spans="1:10" ht="12.75">
      <c r="A8">
        <f>IF(C8="","",Sample!D$5)</f>
      </c>
      <c r="B8">
        <f>IF(C8="","",CONCATENATE(Sample!D$5,"-",IF(Sample!B26&lt;10,CONCATENATE("0",Sample!B26),Sample!B26)))</f>
      </c>
      <c r="C8">
        <f>IF(Sample!C26=0,"",Sample!C26)</f>
      </c>
      <c r="D8">
        <f>IF(Sample!C26=0,"",CONCATENATE(Sample!J26,IF(Sample!H26="x"," seeds",IF(Sample!I26="x"," leaves","?"))))</f>
      </c>
      <c r="E8">
        <f t="shared" si="0"/>
      </c>
      <c r="F8">
        <f>IF(C8="","",IF(Sample!F26=0,"-",Sample!F26))</f>
      </c>
      <c r="G8">
        <f>IF(C8="","",IF(Sample!D26=0,"-",Sample!D26))</f>
      </c>
      <c r="H8">
        <f>IF(C8="","",CONCATENATE(IF(Sample!H26&lt;&gt;"","Seeds",IF(Sample!I26&lt;&gt;"","Pooled leaves","?")),CONCATENATE(" - ",Sample!$D$7)))</f>
      </c>
      <c r="J8">
        <f>IF(C8="","",Sample!G26)</f>
      </c>
    </row>
    <row r="9" spans="1:10" ht="12.75">
      <c r="A9">
        <f>IF(C9="","",Sample!D$5)</f>
      </c>
      <c r="B9">
        <f>IF(C9="","",CONCATENATE(Sample!D$5,"-",IF(Sample!B27&lt;10,CONCATENATE("0",Sample!B27),Sample!B27)))</f>
      </c>
      <c r="C9">
        <f>IF(Sample!C27=0,"",Sample!C27)</f>
      </c>
      <c r="D9">
        <f>IF(Sample!C27=0,"",CONCATENATE(Sample!J27,IF(Sample!H27="x"," seeds",IF(Sample!I27="x"," leaves","?"))))</f>
      </c>
      <c r="E9">
        <f t="shared" si="0"/>
      </c>
      <c r="F9">
        <f>IF(C9="","",IF(Sample!F27=0,"-",Sample!F27))</f>
      </c>
      <c r="G9">
        <f>IF(C9="","",IF(Sample!D27=0,"-",Sample!D27))</f>
      </c>
      <c r="H9">
        <f>IF(C9="","",CONCATENATE(IF(Sample!H27&lt;&gt;"","Seeds",IF(Sample!I27&lt;&gt;"","Pooled leaves","?")),CONCATENATE(" - ",Sample!$D$7)))</f>
      </c>
      <c r="J9">
        <f>IF(C9="","",Sample!G27)</f>
      </c>
    </row>
    <row r="10" spans="1:10" ht="12.75">
      <c r="A10">
        <f>IF(C10="","",Sample!D$5)</f>
      </c>
      <c r="B10">
        <f>IF(C10="","",CONCATENATE(Sample!D$5,"-",IF(Sample!B28&lt;10,CONCATENATE("0",Sample!B28),Sample!B28)))</f>
      </c>
      <c r="C10">
        <f>IF(Sample!C28=0,"",Sample!C28)</f>
      </c>
      <c r="D10">
        <f>IF(Sample!C28=0,"",CONCATENATE(Sample!J28,IF(Sample!H28="x"," seeds",IF(Sample!I28="x"," leaves","?"))))</f>
      </c>
      <c r="E10">
        <f t="shared" si="0"/>
      </c>
      <c r="F10">
        <f>IF(C10="","",IF(Sample!F28=0,"-",Sample!F28))</f>
      </c>
      <c r="G10">
        <f>IF(C10="","",IF(Sample!D28=0,"-",Sample!D28))</f>
      </c>
      <c r="H10">
        <f>IF(C10="","",CONCATENATE(IF(Sample!H28&lt;&gt;"","Seeds",IF(Sample!I28&lt;&gt;"","Pooled leaves","?")),CONCATENATE(" - ",Sample!$D$7)))</f>
      </c>
      <c r="J10">
        <f>IF(C10="","",Sample!G28)</f>
      </c>
    </row>
    <row r="11" spans="1:10" ht="12.75">
      <c r="A11">
        <f>IF(C11="","",Sample!D$5)</f>
      </c>
      <c r="B11">
        <f>IF(C11="","",CONCATENATE(Sample!D$5,"-",IF(Sample!B29&lt;10,CONCATENATE("0",Sample!B29),Sample!B29)))</f>
      </c>
      <c r="C11">
        <f>IF(Sample!C29=0,"",Sample!C29)</f>
      </c>
      <c r="D11">
        <f>IF(Sample!C29=0,"",CONCATENATE(Sample!J29,IF(Sample!H29="x"," seeds",IF(Sample!I29="x"," leaves","?"))))</f>
      </c>
      <c r="E11">
        <f t="shared" si="0"/>
      </c>
      <c r="F11">
        <f>IF(C11="","",IF(Sample!F29=0,"-",Sample!F29))</f>
      </c>
      <c r="G11">
        <f>IF(C11="","",IF(Sample!D29=0,"-",Sample!D29))</f>
      </c>
      <c r="H11">
        <f>IF(C11="","",CONCATENATE(IF(Sample!H29&lt;&gt;"","Seeds",IF(Sample!I29&lt;&gt;"","Pooled leaves","?")),CONCATENATE(" - ",Sample!$D$7)))</f>
      </c>
      <c r="J11">
        <f>IF(C11="","",Sample!G29)</f>
      </c>
    </row>
    <row r="12" spans="1:10" ht="12.75">
      <c r="A12">
        <f>IF(C12="","",Sample!D$5)</f>
      </c>
      <c r="B12">
        <f>IF(C12="","",CONCATENATE(Sample!D$5,"-",IF(Sample!B30&lt;10,CONCATENATE("0",Sample!B30),Sample!B30)))</f>
      </c>
      <c r="C12">
        <f>IF(Sample!C30=0,"",Sample!C30)</f>
      </c>
      <c r="D12">
        <f>IF(Sample!C30=0,"",CONCATENATE(Sample!J30,IF(Sample!H30="x"," seeds",IF(Sample!I30="x"," leaves","?"))))</f>
      </c>
      <c r="E12">
        <f t="shared" si="0"/>
      </c>
      <c r="F12">
        <f>IF(C12="","",IF(Sample!F30=0,"-",Sample!F30))</f>
      </c>
      <c r="G12">
        <f>IF(C12="","",IF(Sample!D30=0,"-",Sample!D30))</f>
      </c>
      <c r="H12">
        <f>IF(C12="","",CONCATENATE(IF(Sample!H30&lt;&gt;"","Seeds",IF(Sample!I30&lt;&gt;"","Pooled leaves","?")),CONCATENATE(" - ",Sample!$D$7)))</f>
      </c>
      <c r="J12">
        <f>IF(C12="","",Sample!G30)</f>
      </c>
    </row>
    <row r="13" spans="1:10" ht="12.75">
      <c r="A13">
        <f>IF(C13="","",Sample!D$5)</f>
      </c>
      <c r="B13">
        <f>IF(C13="","",CONCATENATE(Sample!D$5,"-",IF(Sample!B31&lt;10,CONCATENATE("0",Sample!B31),Sample!B31)))</f>
      </c>
      <c r="C13">
        <f>IF(Sample!C31=0,"",Sample!C31)</f>
      </c>
      <c r="D13">
        <f>IF(Sample!C31=0,"",CONCATENATE(Sample!J31,IF(Sample!H31="x"," seeds",IF(Sample!I31="x"," leaves","?"))))</f>
      </c>
      <c r="E13">
        <f t="shared" si="0"/>
      </c>
      <c r="F13">
        <f>IF(C13="","",IF(Sample!F31=0,"-",Sample!F31))</f>
      </c>
      <c r="G13">
        <f>IF(C13="","",IF(Sample!D31=0,"-",Sample!D31))</f>
      </c>
      <c r="H13">
        <f>IF(C13="","",CONCATENATE(IF(Sample!H31&lt;&gt;"","Seeds",IF(Sample!I31&lt;&gt;"","Pooled leaves","?")),CONCATENATE(" - ",Sample!$D$7)))</f>
      </c>
      <c r="J13">
        <f>IF(C13="","",Sample!G31)</f>
      </c>
    </row>
    <row r="14" spans="1:10" ht="12.75">
      <c r="A14">
        <f>IF(C14="","",Sample!D$5)</f>
      </c>
      <c r="B14">
        <f>IF(C14="","",CONCATENATE(Sample!D$5,"-",IF(Sample!B32&lt;10,CONCATENATE("0",Sample!B32),Sample!B32)))</f>
      </c>
      <c r="C14">
        <f>IF(Sample!C32=0,"",Sample!C32)</f>
      </c>
      <c r="D14">
        <f>IF(Sample!C32=0,"",CONCATENATE(Sample!J32,IF(Sample!H32="x"," seeds",IF(Sample!I32="x"," leaves","?"))))</f>
      </c>
      <c r="E14">
        <f t="shared" si="0"/>
      </c>
      <c r="F14">
        <f>IF(C14="","",IF(Sample!F32=0,"-",Sample!F32))</f>
      </c>
      <c r="G14">
        <f>IF(C14="","",IF(Sample!D32=0,"-",Sample!D32))</f>
      </c>
      <c r="H14">
        <f>IF(C14="","",CONCATENATE(IF(Sample!H32&lt;&gt;"","Seeds",IF(Sample!I32&lt;&gt;"","Pooled leaves","?")),CONCATENATE(" - ",Sample!$D$7)))</f>
      </c>
      <c r="J14">
        <f>IF(C14="","",Sample!G32)</f>
      </c>
    </row>
    <row r="15" spans="1:10" ht="12.75">
      <c r="A15">
        <f>IF(C15="","",Sample!D$5)</f>
      </c>
      <c r="B15">
        <f>IF(C15="","",CONCATENATE(Sample!D$5,"-",IF(Sample!B33&lt;10,CONCATENATE("0",Sample!B33),Sample!B33)))</f>
      </c>
      <c r="C15">
        <f>IF(Sample!C33=0,"",Sample!C33)</f>
      </c>
      <c r="D15">
        <f>IF(Sample!C33=0,"",CONCATENATE(Sample!J33,IF(Sample!H33="x"," seeds",IF(Sample!I33="x"," leaves","?"))))</f>
      </c>
      <c r="E15">
        <f t="shared" si="0"/>
      </c>
      <c r="F15">
        <f>IF(C15="","",IF(Sample!F33=0,"-",Sample!F33))</f>
      </c>
      <c r="G15">
        <f>IF(C15="","",IF(Sample!D33=0,"-",Sample!D33))</f>
      </c>
      <c r="H15">
        <f>IF(C15="","",CONCATENATE(IF(Sample!H33&lt;&gt;"","Seeds",IF(Sample!I33&lt;&gt;"","Pooled leaves","?")),CONCATENATE(" - ",Sample!$D$7)))</f>
      </c>
      <c r="J15">
        <f>IF(C15="","",Sample!G33)</f>
      </c>
    </row>
    <row r="16" spans="1:10" ht="12.75">
      <c r="A16">
        <f>IF(C16="","",Sample!D$5)</f>
      </c>
      <c r="B16">
        <f>IF(C16="","",CONCATENATE(Sample!D$5,"-",IF(Sample!B34&lt;10,CONCATENATE("0",Sample!B34),Sample!B34)))</f>
      </c>
      <c r="C16">
        <f>IF(Sample!C34=0,"",Sample!C34)</f>
      </c>
      <c r="D16">
        <f>IF(Sample!C34=0,"",CONCATENATE(Sample!J34,IF(Sample!H34="x"," seeds",IF(Sample!I34="x"," leaves","?"))))</f>
      </c>
      <c r="E16">
        <f t="shared" si="0"/>
      </c>
      <c r="F16">
        <f>IF(C16="","",IF(Sample!F34=0,"-",Sample!F34))</f>
      </c>
      <c r="G16">
        <f>IF(C16="","",IF(Sample!D34=0,"-",Sample!D34))</f>
      </c>
      <c r="H16">
        <f>IF(C16="","",CONCATENATE(IF(Sample!H34&lt;&gt;"","Seeds",IF(Sample!I34&lt;&gt;"","Pooled leaves","?")),CONCATENATE(" - ",Sample!$D$7)))</f>
      </c>
      <c r="J16">
        <f>IF(C16="","",Sample!G34)</f>
      </c>
    </row>
    <row r="17" spans="1:10" ht="12.75">
      <c r="A17">
        <f>IF(C17="","",Sample!D$5)</f>
      </c>
      <c r="B17">
        <f>IF(C17="","",CONCATENATE(Sample!D$5,"-",IF(Sample!B35&lt;10,CONCATENATE("0",Sample!B35),Sample!B35)))</f>
      </c>
      <c r="C17">
        <f>IF(Sample!C35=0,"",Sample!C35)</f>
      </c>
      <c r="D17">
        <f>IF(Sample!C35=0,"",CONCATENATE(Sample!J35,IF(Sample!H35="x"," seeds",IF(Sample!I35="x"," leaves","?"))))</f>
      </c>
      <c r="E17">
        <f t="shared" si="0"/>
      </c>
      <c r="F17">
        <f>IF(C17="","",IF(Sample!F35=0,"-",Sample!F35))</f>
      </c>
      <c r="G17">
        <f>IF(C17="","",IF(Sample!D35=0,"-",Sample!D35))</f>
      </c>
      <c r="H17">
        <f>IF(C17="","",CONCATENATE(IF(Sample!H35&lt;&gt;"","Seeds",IF(Sample!I35&lt;&gt;"","Pooled leaves","?")),CONCATENATE(" - ",Sample!$D$7)))</f>
      </c>
      <c r="J17">
        <f>IF(C17="","",Sample!G35)</f>
      </c>
    </row>
    <row r="18" spans="1:10" ht="12.75">
      <c r="A18">
        <f>IF(C18="","",Sample!D$5)</f>
      </c>
      <c r="B18">
        <f>IF(C18="","",CONCATENATE(Sample!D$5,"-",IF(Sample!B36&lt;10,CONCATENATE("0",Sample!B36),Sample!B36)))</f>
      </c>
      <c r="C18">
        <f>IF(Sample!C36=0,"",Sample!C36)</f>
      </c>
      <c r="D18">
        <f>IF(Sample!C36=0,"",CONCATENATE(Sample!J36,IF(Sample!H36="x"," seeds",IF(Sample!I36="x"," leaves","?"))))</f>
      </c>
      <c r="E18">
        <f t="shared" si="0"/>
      </c>
      <c r="F18">
        <f>IF(C18="","",IF(Sample!F36=0,"-",Sample!F36))</f>
      </c>
      <c r="G18">
        <f>IF(C18="","",IF(Sample!D36=0,"-",Sample!D36))</f>
      </c>
      <c r="H18">
        <f>IF(C18="","",CONCATENATE(IF(Sample!H36&lt;&gt;"","Seeds",IF(Sample!I36&lt;&gt;"","Pooled leaves","?")),CONCATENATE(" - ",Sample!$D$7)))</f>
      </c>
      <c r="J18">
        <f>IF(C18="","",Sample!G36)</f>
      </c>
    </row>
    <row r="19" spans="1:10" ht="12.75">
      <c r="A19">
        <f>IF(C19="","",Sample!D$5)</f>
      </c>
      <c r="B19">
        <f>IF(C19="","",CONCATENATE(Sample!D$5,"-",IF(Sample!B37&lt;10,CONCATENATE("0",Sample!B37),Sample!B37)))</f>
      </c>
      <c r="C19">
        <f>IF(Sample!C37=0,"",Sample!C37)</f>
      </c>
      <c r="D19">
        <f>IF(Sample!C37=0,"",CONCATENATE(Sample!J37,IF(Sample!H37="x"," seeds",IF(Sample!I37="x"," leaves","?"))))</f>
      </c>
      <c r="E19">
        <f t="shared" si="0"/>
      </c>
      <c r="F19">
        <f>IF(C19="","",IF(Sample!F37=0,"-",Sample!F37))</f>
      </c>
      <c r="G19">
        <f>IF(C19="","",IF(Sample!D37=0,"-",Sample!D37))</f>
      </c>
      <c r="H19">
        <f>IF(C19="","",CONCATENATE(IF(Sample!H37&lt;&gt;"","Seeds",IF(Sample!I37&lt;&gt;"","Pooled leaves","?")),CONCATENATE(" - ",Sample!$D$7)))</f>
      </c>
      <c r="J19">
        <f>IF(C19="","",Sample!G37)</f>
      </c>
    </row>
    <row r="20" spans="1:10" ht="12.75">
      <c r="A20">
        <f>IF(C20="","",Sample!D$5)</f>
      </c>
      <c r="B20">
        <f>IF(C20="","",CONCATENATE(Sample!D$5,"-",IF(Sample!B38&lt;10,CONCATENATE("0",Sample!B38),Sample!B38)))</f>
      </c>
      <c r="C20">
        <f>IF(Sample!C38=0,"",Sample!C38)</f>
      </c>
      <c r="D20">
        <f>IF(Sample!C38=0,"",CONCATENATE(Sample!J38,IF(Sample!H38="x"," seeds",IF(Sample!I38="x"," leaves","?"))))</f>
      </c>
      <c r="E20">
        <f t="shared" si="0"/>
      </c>
      <c r="F20">
        <f>IF(C20="","",IF(Sample!F38=0,"-",Sample!F38))</f>
      </c>
      <c r="G20">
        <f>IF(C20="","",IF(Sample!D38=0,"-",Sample!D38))</f>
      </c>
      <c r="H20">
        <f>IF(C20="","",CONCATENATE(IF(Sample!H38&lt;&gt;"","Seeds",IF(Sample!I38&lt;&gt;"","Pooled leaves","?")),CONCATENATE(" - ",Sample!$D$7)))</f>
      </c>
      <c r="J20">
        <f>IF(C20="","",Sample!G38)</f>
      </c>
    </row>
    <row r="21" spans="1:10" ht="12.75">
      <c r="A21">
        <f>IF(C21="","",Sample!D$5)</f>
      </c>
      <c r="B21">
        <f>IF(C21="","",CONCATENATE(Sample!D$5,"-",IF(Sample!B39&lt;10,CONCATENATE("0",Sample!B39),Sample!B39)))</f>
      </c>
      <c r="C21">
        <f>IF(Sample!C39=0,"",Sample!C39)</f>
      </c>
      <c r="D21">
        <f>IF(Sample!C39=0,"",CONCATENATE(Sample!J39,IF(Sample!H39="x"," seeds",IF(Sample!I39="x"," leaves","?"))))</f>
      </c>
      <c r="E21">
        <f t="shared" si="0"/>
      </c>
      <c r="F21">
        <f>IF(C21="","",IF(Sample!F39=0,"-",Sample!F39))</f>
      </c>
      <c r="G21">
        <f>IF(C21="","",IF(Sample!D39=0,"-",Sample!D39))</f>
      </c>
      <c r="H21">
        <f>IF(C21="","",CONCATENATE(IF(Sample!H39&lt;&gt;"","Seeds",IF(Sample!I39&lt;&gt;"","Pooled leaves","?")),CONCATENATE(" - ",Sample!$D$7)))</f>
      </c>
      <c r="J21">
        <f>IF(C21="","",Sample!G39)</f>
      </c>
    </row>
    <row r="22" spans="1:10" ht="12.75">
      <c r="A22">
        <f>IF(C22="","",Sample!D$5)</f>
      </c>
      <c r="B22">
        <f>IF(C22="","",CONCATENATE(Sample!D$5,"-",IF(Sample!B40&lt;10,CONCATENATE("0",Sample!B40),Sample!B40)))</f>
      </c>
      <c r="C22">
        <f>IF(Sample!C40=0,"",Sample!C40)</f>
      </c>
      <c r="D22">
        <f>IF(Sample!C40=0,"",CONCATENATE(Sample!J40,IF(Sample!H40="x"," seeds",IF(Sample!I40="x"," leaves","?"))))</f>
      </c>
      <c r="E22">
        <f t="shared" si="0"/>
      </c>
      <c r="F22">
        <f>IF(C22="","",IF(Sample!F40=0,"-",Sample!F40))</f>
      </c>
      <c r="G22">
        <f>IF(C22="","",IF(Sample!D40=0,"-",Sample!D40))</f>
      </c>
      <c r="H22">
        <f>IF(C22="","",CONCATENATE(IF(Sample!H40&lt;&gt;"","Seeds",IF(Sample!I40&lt;&gt;"","Pooled leaves","?")),CONCATENATE(" - ",Sample!$D$7)))</f>
      </c>
      <c r="J22">
        <f>IF(C22="","",Sample!G40)</f>
      </c>
    </row>
    <row r="23" spans="1:10" ht="12.75">
      <c r="A23">
        <f>IF(C23="","",Sample!D$5)</f>
      </c>
      <c r="B23">
        <f>IF(C23="","",CONCATENATE(Sample!D$5,"-",IF(Sample!B41&lt;10,CONCATENATE("0",Sample!B41),Sample!B41)))</f>
      </c>
      <c r="C23">
        <f>IF(Sample!C41=0,"",Sample!C41)</f>
      </c>
      <c r="D23">
        <f>IF(Sample!C41=0,"",CONCATENATE(Sample!J41,IF(Sample!H41="x"," seeds",IF(Sample!I41="x"," leaves","?"))))</f>
      </c>
      <c r="E23">
        <f t="shared" si="0"/>
      </c>
      <c r="F23">
        <f>IF(C23="","",IF(Sample!F41=0,"-",Sample!F41))</f>
      </c>
      <c r="G23">
        <f>IF(C23="","",IF(Sample!D41=0,"-",Sample!D41))</f>
      </c>
      <c r="H23">
        <f>IF(C23="","",CONCATENATE(IF(Sample!H41&lt;&gt;"","Seeds",IF(Sample!I41&lt;&gt;"","Pooled leaves","?")),CONCATENATE(" - ",Sample!$D$7)))</f>
      </c>
      <c r="J23">
        <f>IF(C23="","",Sample!G41)</f>
      </c>
    </row>
    <row r="24" spans="1:10" ht="12.75">
      <c r="A24">
        <f>IF(C24="","",Sample!D$5)</f>
      </c>
      <c r="B24">
        <f>IF(C24="","",CONCATENATE(Sample!D$5,"-",IF(Sample!B42&lt;10,CONCATENATE("0",Sample!B42),Sample!B42)))</f>
      </c>
      <c r="C24">
        <f>IF(Sample!C42=0,"",Sample!C42)</f>
      </c>
      <c r="D24">
        <f>IF(Sample!C42=0,"",CONCATENATE(Sample!J42,IF(Sample!H42="x"," seeds",IF(Sample!I42="x"," leaves","?"))))</f>
      </c>
      <c r="E24">
        <f t="shared" si="0"/>
      </c>
      <c r="F24">
        <f>IF(C24="","",IF(Sample!F42=0,"-",Sample!F42))</f>
      </c>
      <c r="G24">
        <f>IF(C24="","",IF(Sample!D42=0,"-",Sample!D42))</f>
      </c>
      <c r="H24">
        <f>IF(C24="","",CONCATENATE(IF(Sample!H42&lt;&gt;"","Seeds",IF(Sample!I42&lt;&gt;"","Pooled leaves","?")),CONCATENATE(" - ",Sample!$D$7)))</f>
      </c>
      <c r="J24">
        <f>IF(C24="","",Sample!G42)</f>
      </c>
    </row>
    <row r="25" spans="1:10" ht="12.75">
      <c r="A25">
        <f>IF(C25="","",Sample!D$5)</f>
      </c>
      <c r="B25">
        <f>IF(C25="","",CONCATENATE(Sample!D$5,"-",IF(Sample!B43&lt;10,CONCATENATE("0",Sample!B43),Sample!B43)))</f>
      </c>
      <c r="C25">
        <f>IF(Sample!C43=0,"",Sample!C43)</f>
      </c>
      <c r="D25">
        <f>IF(Sample!C43=0,"",CONCATENATE(Sample!J43,IF(Sample!H43="x"," seeds",IF(Sample!I43="x"," leaves","?"))))</f>
      </c>
      <c r="E25">
        <f t="shared" si="0"/>
      </c>
      <c r="F25">
        <f>IF(C25="","",IF(Sample!F43=0,"-",Sample!F43))</f>
      </c>
      <c r="G25">
        <f>IF(C25="","",IF(Sample!D43=0,"-",Sample!D43))</f>
      </c>
      <c r="H25">
        <f>IF(C25="","",CONCATENATE(IF(Sample!H43&lt;&gt;"","Seeds",IF(Sample!I43&lt;&gt;"","Pooled leaves","?")),CONCATENATE(" - ",Sample!$D$7)))</f>
      </c>
      <c r="J25">
        <f>IF(C25="","",Sample!G43)</f>
      </c>
    </row>
    <row r="26" spans="1:10" ht="12.75">
      <c r="A26">
        <f>IF(C26="","",Sample!D$5)</f>
      </c>
      <c r="B26">
        <f>IF(C26="","",CONCATENATE(Sample!D$5,"-",IF(Sample!B44&lt;10,CONCATENATE("0",Sample!B44),Sample!B44)))</f>
      </c>
      <c r="C26">
        <f>IF(Sample!C44=0,"",Sample!C44)</f>
      </c>
      <c r="D26">
        <f>IF(Sample!C44=0,"",CONCATENATE(Sample!J44,IF(Sample!H44="x"," seeds",IF(Sample!I44="x"," leaves","?"))))</f>
      </c>
      <c r="E26">
        <f>IF(C26="","","All received")</f>
      </c>
      <c r="F26">
        <f>IF(C26="","",IF(Sample!F44=0,"-",Sample!F44))</f>
      </c>
      <c r="G26">
        <f>IF(C26="","",IF(Sample!D44=0,"-",Sample!D44))</f>
      </c>
      <c r="H26">
        <f>IF(C26="","",CONCATENATE(IF(Sample!H44&lt;&gt;"","Seeds",IF(Sample!I44&lt;&gt;"","Pooled leaves","?")),CONCATENATE(" - ",Sample!$D$7)))</f>
      </c>
      <c r="J26">
        <f>IF(C26="","",Sample!G44)</f>
      </c>
    </row>
    <row r="27" spans="1:10" ht="12.75">
      <c r="A27">
        <f>IF(C27="","",Sample!D$5)</f>
      </c>
      <c r="B27">
        <f>IF(C27="","",CONCATENATE(Sample!D$5,"-",IF(Sample!B45&lt;10,CONCATENATE("0",Sample!B45),Sample!B45)))</f>
      </c>
      <c r="C27">
        <f>IF(Sample!C45=0,"",Sample!C45)</f>
      </c>
      <c r="D27">
        <f>IF(Sample!C45=0,"",CONCATENATE(Sample!J45,IF(Sample!H45="x"," seeds",IF(Sample!I45="x"," leaves","?"))))</f>
      </c>
      <c r="E27">
        <f>IF(C27="","","All received")</f>
      </c>
      <c r="F27">
        <f>IF(C27="","",IF(Sample!F45=0,"-",Sample!F45))</f>
      </c>
      <c r="G27">
        <f>IF(C27="","",IF(Sample!D45=0,"-",Sample!D45))</f>
      </c>
      <c r="H27">
        <f>IF(C27="","",CONCATENATE(IF(Sample!H45&lt;&gt;"","Seeds",IF(Sample!I45&lt;&gt;"","Pooled leaves","?")),CONCATENATE(" - ",Sample!$D$7)))</f>
      </c>
      <c r="J27">
        <f>IF(C27="","",Sample!G45)</f>
      </c>
    </row>
    <row r="28" spans="1:10" ht="12.75">
      <c r="A28">
        <f>IF(C28="","",Sample!D$5)</f>
      </c>
      <c r="B28">
        <f>IF(C28="","",CONCATENATE(Sample!D$5,"-",IF(Sample!B46&lt;10,CONCATENATE("0",Sample!B46),Sample!B46)))</f>
      </c>
      <c r="C28">
        <f>IF(Sample!C46=0,"",Sample!C46)</f>
      </c>
      <c r="D28">
        <f>IF(Sample!C46=0,"",CONCATENATE(Sample!J46,IF(Sample!H46="x"," seeds",IF(Sample!I46="x"," leaves","?"))))</f>
      </c>
      <c r="E28">
        <f aca="true" t="shared" si="1" ref="E28:E50">IF(C28="","","All received")</f>
      </c>
      <c r="F28">
        <f>IF(C28="","",IF(Sample!F46=0,"-",Sample!F46))</f>
      </c>
      <c r="G28">
        <f>IF(C28="","",IF(Sample!D46=0,"-",Sample!D46))</f>
      </c>
      <c r="H28">
        <f>IF(C28="","",CONCATENATE(IF(Sample!H46&lt;&gt;"","Seeds",IF(Sample!I46&lt;&gt;"","Pooled leaves","?")),CONCATENATE(" - ",Sample!$D$7)))</f>
      </c>
      <c r="J28">
        <f>IF(C28="","",Sample!G46)</f>
      </c>
    </row>
    <row r="29" spans="1:10" ht="12.75">
      <c r="A29">
        <f>IF(C29="","",Sample!D$5)</f>
      </c>
      <c r="B29">
        <f>IF(C29="","",CONCATENATE(Sample!D$5,"-",IF(Sample!B47&lt;10,CONCATENATE("0",Sample!B47),Sample!B47)))</f>
      </c>
      <c r="C29">
        <f>IF(Sample!C47=0,"",Sample!C47)</f>
      </c>
      <c r="D29">
        <f>IF(Sample!C47=0,"",CONCATENATE(Sample!J47,IF(Sample!H47="x"," seeds",IF(Sample!I47="x"," leaves","?"))))</f>
      </c>
      <c r="E29">
        <f t="shared" si="1"/>
      </c>
      <c r="F29">
        <f>IF(C29="","",IF(Sample!F47=0,"-",Sample!F47))</f>
      </c>
      <c r="G29">
        <f>IF(C29="","",IF(Sample!D47=0,"-",Sample!D47))</f>
      </c>
      <c r="H29">
        <f>IF(C29="","",CONCATENATE(IF(Sample!H47&lt;&gt;"","Seeds",IF(Sample!I47&lt;&gt;"","Pooled leaves","?")),CONCATENATE(" - ",Sample!$D$7)))</f>
      </c>
      <c r="J29">
        <f>IF(C29="","",Sample!G47)</f>
      </c>
    </row>
    <row r="30" spans="1:10" ht="12.75">
      <c r="A30">
        <f>IF(C30="","",Sample!D$5)</f>
      </c>
      <c r="B30">
        <f>IF(C30="","",CONCATENATE(Sample!D$5,"-",IF(Sample!B48&lt;10,CONCATENATE("0",Sample!B48),Sample!B48)))</f>
      </c>
      <c r="C30">
        <f>IF(Sample!C48=0,"",Sample!C48)</f>
      </c>
      <c r="D30">
        <f>IF(Sample!C48=0,"",CONCATENATE(Sample!J48,IF(Sample!H48="x"," seeds",IF(Sample!I48="x"," leaves","?"))))</f>
      </c>
      <c r="E30">
        <f t="shared" si="1"/>
      </c>
      <c r="F30">
        <f>IF(C30="","",IF(Sample!F48=0,"-",Sample!F48))</f>
      </c>
      <c r="G30">
        <f>IF(C30="","",IF(Sample!D48=0,"-",Sample!D48))</f>
      </c>
      <c r="H30">
        <f>IF(C30="","",CONCATENATE(IF(Sample!H48&lt;&gt;"","Seeds",IF(Sample!I48&lt;&gt;"","Pooled leaves","?")),CONCATENATE(" - ",Sample!$D$7)))</f>
      </c>
      <c r="J30">
        <f>IF(C30="","",Sample!G48)</f>
      </c>
    </row>
    <row r="31" spans="1:10" ht="12.75">
      <c r="A31">
        <f>IF(C31="","",Sample!D$5)</f>
      </c>
      <c r="B31">
        <f>IF(C31="","",CONCATENATE(Sample!D$5,"-",IF(Sample!B49&lt;10,CONCATENATE("0",Sample!B49),Sample!B49)))</f>
      </c>
      <c r="C31">
        <f>IF(Sample!C49=0,"",Sample!C49)</f>
      </c>
      <c r="D31">
        <f>IF(Sample!C49=0,"",CONCATENATE(Sample!J49,IF(Sample!H49="x"," seeds",IF(Sample!I49="x"," leaves","?"))))</f>
      </c>
      <c r="E31">
        <f t="shared" si="1"/>
      </c>
      <c r="F31">
        <f>IF(C31="","",IF(Sample!F49=0,"-",Sample!F49))</f>
      </c>
      <c r="G31">
        <f>IF(C31="","",IF(Sample!D49=0,"-",Sample!D49))</f>
      </c>
      <c r="H31">
        <f>IF(C31="","",CONCATENATE(IF(Sample!H49&lt;&gt;"","Seeds",IF(Sample!I49&lt;&gt;"","Pooled leaves","?")),CONCATENATE(" - ",Sample!$D$7)))</f>
      </c>
      <c r="J31">
        <f>IF(C31="","",Sample!G49)</f>
      </c>
    </row>
    <row r="32" spans="1:10" ht="12.75">
      <c r="A32">
        <f>IF(C32="","",Sample!D$5)</f>
      </c>
      <c r="B32">
        <f>IF(C32="","",CONCATENATE(Sample!D$5,"-",IF(Sample!B50&lt;10,CONCATENATE("0",Sample!B50),Sample!B50)))</f>
      </c>
      <c r="C32">
        <f>IF(Sample!C50=0,"",Sample!C50)</f>
      </c>
      <c r="D32">
        <f>IF(Sample!C50=0,"",CONCATENATE(Sample!J50,IF(Sample!H50="x"," seeds",IF(Sample!I50="x"," leaves","?"))))</f>
      </c>
      <c r="E32">
        <f t="shared" si="1"/>
      </c>
      <c r="F32">
        <f>IF(C32="","",IF(Sample!F50=0,"-",Sample!F50))</f>
      </c>
      <c r="G32">
        <f>IF(C32="","",IF(Sample!D50=0,"-",Sample!D50))</f>
      </c>
      <c r="H32">
        <f>IF(C32="","",CONCATENATE(IF(Sample!H50&lt;&gt;"","Seeds",IF(Sample!I50&lt;&gt;"","Pooled leaves","?")),CONCATENATE(" - ",Sample!$D$7)))</f>
      </c>
      <c r="J32">
        <f>IF(C32="","",Sample!G50)</f>
      </c>
    </row>
    <row r="33" spans="1:10" ht="12.75">
      <c r="A33">
        <f>IF(C33="","",Sample!D$5)</f>
      </c>
      <c r="B33">
        <f>IF(C33="","",CONCATENATE(Sample!D$5,"-",IF(Sample!B51&lt;10,CONCATENATE("0",Sample!B51),Sample!B51)))</f>
      </c>
      <c r="C33">
        <f>IF(Sample!C51=0,"",Sample!C51)</f>
      </c>
      <c r="D33">
        <f>IF(Sample!C51=0,"",CONCATENATE(Sample!J51,IF(Sample!H51="x"," seeds",IF(Sample!I51="x"," leaves","?"))))</f>
      </c>
      <c r="E33">
        <f t="shared" si="1"/>
      </c>
      <c r="F33">
        <f>IF(C33="","",IF(Sample!F51=0,"-",Sample!F51))</f>
      </c>
      <c r="G33">
        <f>IF(C33="","",IF(Sample!D51=0,"-",Sample!D51))</f>
      </c>
      <c r="H33">
        <f>IF(C33="","",CONCATENATE(IF(Sample!H51&lt;&gt;"","Seeds",IF(Sample!I51&lt;&gt;"","Pooled leaves","?")),CONCATENATE(" - ",Sample!$D$7)))</f>
      </c>
      <c r="J33">
        <f>IF(C33="","",Sample!G51)</f>
      </c>
    </row>
    <row r="34" spans="1:10" ht="12.75">
      <c r="A34">
        <f>IF(C34="","",Sample!D$5)</f>
      </c>
      <c r="B34">
        <f>IF(C34="","",CONCATENATE(Sample!D$5,"-",IF(Sample!B52&lt;10,CONCATENATE("0",Sample!B52),Sample!B52)))</f>
      </c>
      <c r="C34">
        <f>IF(Sample!C52=0,"",Sample!C52)</f>
      </c>
      <c r="D34">
        <f>IF(Sample!C52=0,"",CONCATENATE(Sample!J52,IF(Sample!H52="x"," seeds",IF(Sample!I52="x"," leaves","?"))))</f>
      </c>
      <c r="E34">
        <f t="shared" si="1"/>
      </c>
      <c r="F34">
        <f>IF(C34="","",IF(Sample!F52=0,"-",Sample!F52))</f>
      </c>
      <c r="G34">
        <f>IF(C34="","",IF(Sample!D52=0,"-",Sample!D52))</f>
      </c>
      <c r="H34">
        <f>IF(C34="","",CONCATENATE(IF(Sample!H52&lt;&gt;"","Seeds",IF(Sample!I52&lt;&gt;"","Pooled leaves","?")),CONCATENATE(" - ",Sample!$D$7)))</f>
      </c>
      <c r="J34">
        <f>IF(C34="","",Sample!G52)</f>
      </c>
    </row>
    <row r="35" spans="1:10" ht="12.75">
      <c r="A35">
        <f>IF(C35="","",Sample!D$5)</f>
      </c>
      <c r="B35">
        <f>IF(C35="","",CONCATENATE(Sample!D$5,"-",IF(Sample!B53&lt;10,CONCATENATE("0",Sample!B53),Sample!B53)))</f>
      </c>
      <c r="C35">
        <f>IF(Sample!C53=0,"",Sample!C53)</f>
      </c>
      <c r="D35">
        <f>IF(Sample!C53=0,"",CONCATENATE(Sample!J53,IF(Sample!H53="x"," seeds",IF(Sample!I53="x"," leaves","?"))))</f>
      </c>
      <c r="E35">
        <f t="shared" si="1"/>
      </c>
      <c r="F35">
        <f>IF(C35="","",IF(Sample!F53=0,"-",Sample!F53))</f>
      </c>
      <c r="G35">
        <f>IF(C35="","",IF(Sample!D53=0,"-",Sample!D53))</f>
      </c>
      <c r="H35">
        <f>IF(C35="","",CONCATENATE(IF(Sample!H53&lt;&gt;"","Seeds",IF(Sample!I53&lt;&gt;"","Pooled leaves","?")),CONCATENATE(" - ",Sample!$D$7)))</f>
      </c>
      <c r="J35">
        <f>IF(C35="","",Sample!G53)</f>
      </c>
    </row>
    <row r="36" spans="1:10" ht="12.75">
      <c r="A36">
        <f>IF(C36="","",Sample!D$5)</f>
      </c>
      <c r="B36">
        <f>IF(C36="","",CONCATENATE(Sample!D$5,"-",IF(Sample!B54&lt;10,CONCATENATE("0",Sample!B54),Sample!B54)))</f>
      </c>
      <c r="C36">
        <f>IF(Sample!C54=0,"",Sample!C54)</f>
      </c>
      <c r="D36">
        <f>IF(Sample!C54=0,"",CONCATENATE(Sample!J54,IF(Sample!H54="x"," seeds",IF(Sample!I54="x"," leaves","?"))))</f>
      </c>
      <c r="E36">
        <f t="shared" si="1"/>
      </c>
      <c r="F36">
        <f>IF(C36="","",IF(Sample!F54=0,"-",Sample!F54))</f>
      </c>
      <c r="G36">
        <f>IF(C36="","",IF(Sample!D54=0,"-",Sample!D54))</f>
      </c>
      <c r="H36">
        <f>IF(C36="","",CONCATENATE(IF(Sample!H54&lt;&gt;"","Seeds",IF(Sample!I54&lt;&gt;"","Pooled leaves","?")),CONCATENATE(" - ",Sample!$D$7)))</f>
      </c>
      <c r="J36">
        <f>IF(C36="","",Sample!G54)</f>
      </c>
    </row>
    <row r="37" spans="1:10" ht="12.75">
      <c r="A37">
        <f>IF(C37="","",Sample!D$5)</f>
      </c>
      <c r="B37">
        <f>IF(C37="","",CONCATENATE(Sample!D$5,"-",IF(Sample!B55&lt;10,CONCATENATE("0",Sample!B55),Sample!B55)))</f>
      </c>
      <c r="C37">
        <f>IF(Sample!C55=0,"",Sample!C55)</f>
      </c>
      <c r="D37">
        <f>IF(Sample!C55=0,"",CONCATENATE(Sample!J55,IF(Sample!H55="x"," seeds",IF(Sample!I55="x"," leaves","?"))))</f>
      </c>
      <c r="E37">
        <f t="shared" si="1"/>
      </c>
      <c r="F37">
        <f>IF(C37="","",IF(Sample!F55=0,"-",Sample!F55))</f>
      </c>
      <c r="G37">
        <f>IF(C37="","",IF(Sample!D55=0,"-",Sample!D55))</f>
      </c>
      <c r="H37">
        <f>IF(C37="","",CONCATENATE(IF(Sample!H55&lt;&gt;"","Seeds",IF(Sample!I55&lt;&gt;"","Pooled leaves","?")),CONCATENATE(" - ",Sample!$D$7)))</f>
      </c>
      <c r="J37">
        <f>IF(C37="","",Sample!G55)</f>
      </c>
    </row>
    <row r="38" spans="1:10" ht="12.75">
      <c r="A38">
        <f>IF(C38="","",Sample!D$5)</f>
      </c>
      <c r="B38">
        <f>IF(C38="","",CONCATENATE(Sample!D$5,"-",IF(Sample!B56&lt;10,CONCATENATE("0",Sample!B56),Sample!B56)))</f>
      </c>
      <c r="C38">
        <f>IF(Sample!C56=0,"",Sample!C56)</f>
      </c>
      <c r="D38">
        <f>IF(Sample!C56=0,"",CONCATENATE(Sample!J56,IF(Sample!H56="x"," seeds",IF(Sample!I56="x"," leaves","?"))))</f>
      </c>
      <c r="E38">
        <f t="shared" si="1"/>
      </c>
      <c r="F38">
        <f>IF(C38="","",IF(Sample!F56=0,"-",Sample!F56))</f>
      </c>
      <c r="G38">
        <f>IF(C38="","",IF(Sample!D56=0,"-",Sample!D56))</f>
      </c>
      <c r="H38">
        <f>IF(C38="","",CONCATENATE(IF(Sample!H56&lt;&gt;"","Seeds",IF(Sample!I56&lt;&gt;"","Pooled leaves","?")),CONCATENATE(" - ",Sample!$D$7)))</f>
      </c>
      <c r="J38">
        <f>IF(C38="","",Sample!G56)</f>
      </c>
    </row>
    <row r="39" spans="1:10" ht="12.75">
      <c r="A39">
        <f>IF(C39="","",Sample!D$5)</f>
      </c>
      <c r="B39">
        <f>IF(C39="","",CONCATENATE(Sample!D$5,"-",IF(Sample!B57&lt;10,CONCATENATE("0",Sample!B57),Sample!B57)))</f>
      </c>
      <c r="C39">
        <f>IF(Sample!C57=0,"",Sample!C57)</f>
      </c>
      <c r="D39">
        <f>IF(Sample!C57=0,"",CONCATENATE(Sample!J57,IF(Sample!H57="x"," seeds",IF(Sample!I57="x"," leaves","?"))))</f>
      </c>
      <c r="E39">
        <f t="shared" si="1"/>
      </c>
      <c r="F39">
        <f>IF(C39="","",IF(Sample!F57=0,"-",Sample!F57))</f>
      </c>
      <c r="G39">
        <f>IF(C39="","",IF(Sample!D57=0,"-",Sample!D57))</f>
      </c>
      <c r="H39">
        <f>IF(C39="","",CONCATENATE(IF(Sample!H57&lt;&gt;"","Seeds",IF(Sample!I57&lt;&gt;"","Pooled leaves","?")),CONCATENATE(" - ",Sample!$D$7)))</f>
      </c>
      <c r="J39">
        <f>IF(C39="","",Sample!G57)</f>
      </c>
    </row>
    <row r="40" spans="1:10" ht="12.75">
      <c r="A40">
        <f>IF(C40="","",Sample!D$5)</f>
      </c>
      <c r="B40">
        <f>IF(C40="","",CONCATENATE(Sample!D$5,"-",IF(Sample!B58&lt;10,CONCATENATE("0",Sample!B58),Sample!B58)))</f>
      </c>
      <c r="C40">
        <f>IF(Sample!C58=0,"",Sample!C58)</f>
      </c>
      <c r="D40">
        <f>IF(Sample!C58=0,"",CONCATENATE(Sample!J58,IF(Sample!H58="x"," seeds",IF(Sample!I58="x"," leaves","?"))))</f>
      </c>
      <c r="E40">
        <f t="shared" si="1"/>
      </c>
      <c r="F40">
        <f>IF(C40="","",IF(Sample!F58=0,"-",Sample!F58))</f>
      </c>
      <c r="G40">
        <f>IF(C40="","",IF(Sample!D58=0,"-",Sample!D58))</f>
      </c>
      <c r="H40">
        <f>IF(C40="","",CONCATENATE(IF(Sample!H58&lt;&gt;"","Seeds",IF(Sample!I58&lt;&gt;"","Pooled leaves","?")),CONCATENATE(" - ",Sample!$D$7)))</f>
      </c>
      <c r="J40">
        <f>IF(C40="","",Sample!G58)</f>
      </c>
    </row>
    <row r="41" spans="1:10" ht="12.75">
      <c r="A41">
        <f>IF(C41="","",Sample!D$5)</f>
      </c>
      <c r="B41">
        <f>IF(C41="","",CONCATENATE(Sample!D$5,"-",IF(Sample!B59&lt;10,CONCATENATE("0",Sample!B59),Sample!B59)))</f>
      </c>
      <c r="C41">
        <f>IF(Sample!C59=0,"",Sample!C59)</f>
      </c>
      <c r="D41">
        <f>IF(Sample!C59=0,"",CONCATENATE(Sample!J59,IF(Sample!H59="x"," seeds",IF(Sample!I59="x"," leaves","?"))))</f>
      </c>
      <c r="E41">
        <f t="shared" si="1"/>
      </c>
      <c r="F41">
        <f>IF(C41="","",IF(Sample!F59=0,"-",Sample!F59))</f>
      </c>
      <c r="G41">
        <f>IF(C41="","",IF(Sample!D59=0,"-",Sample!D59))</f>
      </c>
      <c r="H41">
        <f>IF(C41="","",CONCATENATE(IF(Sample!H59&lt;&gt;"","Seeds",IF(Sample!I59&lt;&gt;"","Pooled leaves","?")),CONCATENATE(" - ",Sample!$D$7)))</f>
      </c>
      <c r="J41">
        <f>IF(C41="","",Sample!G59)</f>
      </c>
    </row>
    <row r="42" spans="1:10" ht="12.75">
      <c r="A42">
        <f>IF(C42="","",Sample!D$5)</f>
      </c>
      <c r="B42">
        <f>IF(C42="","",CONCATENATE(Sample!D$5,"-",IF(Sample!B60&lt;10,CONCATENATE("0",Sample!B60),Sample!B60)))</f>
      </c>
      <c r="C42">
        <f>IF(Sample!C60=0,"",Sample!C60)</f>
      </c>
      <c r="D42">
        <f>IF(Sample!C60=0,"",CONCATENATE(Sample!J60,IF(Sample!H60="x"," seeds",IF(Sample!I60="x"," leaves","?"))))</f>
      </c>
      <c r="E42">
        <f t="shared" si="1"/>
      </c>
      <c r="F42">
        <f>IF(C42="","",IF(Sample!F60=0,"-",Sample!F60))</f>
      </c>
      <c r="G42">
        <f>IF(C42="","",IF(Sample!D60=0,"-",Sample!D60))</f>
      </c>
      <c r="J42">
        <f>IF(C42="","",Sample!G60)</f>
      </c>
    </row>
    <row r="43" spans="1:10" ht="12.75">
      <c r="A43">
        <f>IF(C43="","",Sample!D$5)</f>
      </c>
      <c r="B43">
        <f>IF(C43="","",CONCATENATE(Sample!D$5,"-",IF(Sample!B61&lt;10,CONCATENATE("0",Sample!B61),Sample!B61)))</f>
      </c>
      <c r="C43">
        <f>IF(Sample!C61=0,"",Sample!C61)</f>
      </c>
      <c r="D43">
        <f>IF(Sample!C61=0,"",CONCATENATE(Sample!#REF!,IF(Sample!H61="x"," seeds",IF(Sample!J61="x"," leaves","?"))))</f>
      </c>
      <c r="E43">
        <f t="shared" si="1"/>
      </c>
      <c r="F43">
        <f>IF(C43="","",IF(Sample!D61=0,"-",Sample!D61))</f>
      </c>
      <c r="G43">
        <f>IF(C43="","",IF(Sample!#REF!=0,"-",Sample!#REF!))</f>
      </c>
      <c r="J43">
        <f>IF(C43="","",Sample!#REF!)</f>
      </c>
    </row>
    <row r="44" spans="1:10" ht="12.75">
      <c r="A44">
        <f>IF(C44="","",Sample!D$5)</f>
      </c>
      <c r="B44">
        <f>IF(C44="","",CONCATENATE(Sample!D$5,"-",IF(Sample!B62&lt;10,CONCATENATE("0",Sample!B62),Sample!B62)))</f>
      </c>
      <c r="C44">
        <f>IF(Sample!C62=0,"",Sample!C62)</f>
      </c>
      <c r="D44">
        <f>IF(Sample!C62=0,"",CONCATENATE(Sample!#REF!,IF(Sample!H62="x"," seeds",IF(Sample!J62="x"," leaves","?"))))</f>
      </c>
      <c r="E44">
        <f t="shared" si="1"/>
      </c>
      <c r="F44">
        <f>IF(C44="","",IF(Sample!D62=0,"-",Sample!D62))</f>
      </c>
      <c r="G44">
        <f>IF(C44="","",IF(Sample!#REF!=0,"-",Sample!#REF!))</f>
      </c>
      <c r="J44">
        <f>IF(C44="","",Sample!#REF!)</f>
      </c>
    </row>
    <row r="45" spans="1:10" ht="12.75">
      <c r="A45">
        <f>IF(C45="","",Sample!D$5)</f>
      </c>
      <c r="B45">
        <f>IF(C45="","",CONCATENATE(Sample!D$5,"-",IF(Sample!B63&lt;10,CONCATENATE("0",Sample!B63),Sample!B63)))</f>
      </c>
      <c r="C45">
        <f>IF(Sample!C63=0,"",Sample!C63)</f>
      </c>
      <c r="D45">
        <f>IF(Sample!C63=0,"",CONCATENATE(Sample!#REF!,IF(Sample!H63="x"," seeds",IF(Sample!J63="x"," leaves","?"))))</f>
      </c>
      <c r="E45">
        <f t="shared" si="1"/>
      </c>
      <c r="F45">
        <f>IF(C45="","",IF(Sample!D63=0,"-",Sample!D63))</f>
      </c>
      <c r="G45">
        <f>IF(C45="","",IF(Sample!#REF!=0,"-",Sample!#REF!))</f>
      </c>
      <c r="J45">
        <f>IF(C45="","",Sample!#REF!)</f>
      </c>
    </row>
    <row r="46" spans="1:10" ht="12.75">
      <c r="A46">
        <f>IF(C46="","",Sample!D$5)</f>
      </c>
      <c r="B46">
        <f>IF(C46="","",CONCATENATE(Sample!D$5,"-",IF(Sample!B65&lt;10,CONCATENATE("0",Sample!B65),Sample!B65)))</f>
      </c>
      <c r="C46">
        <f>IF(Sample!C64=0,"",Sample!C64)</f>
      </c>
      <c r="D46">
        <f>IF(Sample!C64=0,"",CONCATENATE(Sample!#REF!,IF(Sample!H64="x"," seeds",IF(Sample!J64="x"," leaves","?"))))</f>
      </c>
      <c r="E46">
        <f t="shared" si="1"/>
      </c>
      <c r="F46">
        <f>IF(C46="","",IF(Sample!D64=0,"-",Sample!D64))</f>
      </c>
      <c r="G46">
        <f>IF(C46="","",IF(Sample!#REF!=0,"-",Sample!#REF!))</f>
      </c>
      <c r="J46">
        <f>IF(C46="","",Sample!#REF!)</f>
      </c>
    </row>
    <row r="47" spans="1:10" ht="12.75">
      <c r="A47">
        <f>IF(C47="","",Sample!D$5)</f>
      </c>
      <c r="B47">
        <f>IF(C47="","",CONCATENATE(Sample!D$5,"-",IF(Sample!#REF!&lt;10,CONCATENATE("0",Sample!#REF!),Sample!#REF!)))</f>
      </c>
      <c r="C47">
        <f>IF(Sample!C65=0,"",Sample!C65)</f>
      </c>
      <c r="D47">
        <f>IF(Sample!C65=0,"",CONCATENATE(Sample!#REF!,IF(Sample!H65="x"," seeds",IF(Sample!J65="x"," leaves","?"))))</f>
      </c>
      <c r="E47">
        <f t="shared" si="1"/>
      </c>
      <c r="F47">
        <f>IF(C47="","",IF(Sample!D65=0,"-",Sample!D65))</f>
      </c>
      <c r="G47">
        <f>IF(C47="","",IF(Sample!#REF!=0,"-",Sample!#REF!))</f>
      </c>
      <c r="J47">
        <f>IF(C47="","",Sample!#REF!)</f>
      </c>
    </row>
    <row r="48" spans="1:10" ht="12.75">
      <c r="A48">
        <f>IF(C48="","",Sample!D$5)</f>
      </c>
      <c r="B48">
        <f>IF(C48="","",CONCATENATE(Sample!D$5,"-",IF(Sample!B66&lt;10,CONCATENATE("0",Sample!B66),Sample!B66)))</f>
      </c>
      <c r="C48">
        <f>IF(Sample!C66=0,"",Sample!C66)</f>
      </c>
      <c r="D48">
        <f>IF(Sample!C66=0,"",CONCATENATE(Sample!J66,IF(Sample!H66="x"," seeds",IF(Sample!I66="x"," leaves","?"))))</f>
      </c>
      <c r="E48">
        <f t="shared" si="1"/>
      </c>
      <c r="F48">
        <f>IF(C48="","",IF(Sample!F66=0,"-",Sample!F66))</f>
      </c>
      <c r="G48">
        <f>IF(C48="","",IF(Sample!D66=0,"-",Sample!D66))</f>
      </c>
      <c r="J48">
        <f>IF(C48="","",Sample!G66)</f>
      </c>
    </row>
    <row r="49" spans="1:10" ht="12.75">
      <c r="A49">
        <f>IF(C49="","",Sample!D$5)</f>
      </c>
      <c r="B49">
        <f>IF(C49="","",CONCATENATE(Sample!D$5,"-",IF(Sample!B67&lt;10,CONCATENATE("0",Sample!B67),Sample!B67)))</f>
      </c>
      <c r="C49">
        <f>IF(Sample!C67=0,"",Sample!C67)</f>
      </c>
      <c r="D49">
        <f>IF(Sample!C67=0,"",CONCATENATE(Sample!J67,IF(Sample!H67="x"," seeds",IF(Sample!I67="x"," leaves","?"))))</f>
      </c>
      <c r="E49">
        <f t="shared" si="1"/>
      </c>
      <c r="F49">
        <f>IF(C49="","",IF(Sample!F67=0,"-",Sample!F67))</f>
      </c>
      <c r="G49">
        <f>IF(C49="","",IF(Sample!D67=0,"-",Sample!D67))</f>
      </c>
      <c r="J49">
        <f>IF(C49="","",Sample!G67)</f>
      </c>
    </row>
    <row r="50" spans="1:10" ht="12.75">
      <c r="A50">
        <f>IF(C50="","",Sample!D$5)</f>
      </c>
      <c r="B50">
        <f>IF(C50="","",CONCATENATE(Sample!D$5,"-",IF(Sample!B68&lt;10,CONCATENATE("0",Sample!B68),Sample!B68)))</f>
      </c>
      <c r="C50">
        <f>IF(Sample!C68=0,"",Sample!C68)</f>
      </c>
      <c r="D50">
        <f>IF(Sample!C68=0,"",CONCATENATE(Sample!J68,IF(Sample!H68="x"," seeds",IF(Sample!I68="x"," leaves","?"))))</f>
      </c>
      <c r="E50">
        <f t="shared" si="1"/>
      </c>
      <c r="F50">
        <f>IF(C50="","",IF(Sample!F68=0,"-",Sample!F68))</f>
      </c>
      <c r="G50">
        <f>IF(C50="","",IF(Sample!D68=0,"-",Sample!D68))</f>
      </c>
      <c r="J50">
        <f>IF(C50="","",Sample!G68)</f>
      </c>
    </row>
  </sheetData>
  <sheetProtection/>
  <printOptions/>
  <pageMargins left="0.75" right="0.75" top="1" bottom="1" header="0.5" footer="0.5"/>
  <pageSetup fitToHeight="1" fitToWidth="1" horizontalDpi="600" verticalDpi="600" orientation="landscape" paperSize="9" scale="73" r:id="rId2"/>
  <tableParts>
    <tablePart r:id="rId1"/>
  </tableParts>
</worksheet>
</file>

<file path=xl/worksheets/sheet2.xml><?xml version="1.0" encoding="utf-8"?>
<worksheet xmlns="http://schemas.openxmlformats.org/spreadsheetml/2006/main" xmlns:r="http://schemas.openxmlformats.org/officeDocument/2006/relationships">
  <dimension ref="A1:J61"/>
  <sheetViews>
    <sheetView showGridLines="0" showRowColHeaders="0" tabSelected="1" view="pageLayout" showRuler="0" zoomScaleNormal="110" workbookViewId="0" topLeftCell="A1">
      <selection activeCell="C8" sqref="C8"/>
    </sheetView>
  </sheetViews>
  <sheetFormatPr defaultColWidth="9.140625" defaultRowHeight="16.5" customHeight="1"/>
  <cols>
    <col min="1" max="1" width="2.28125" style="6" customWidth="1"/>
    <col min="2" max="2" width="20.00390625" style="6" customWidth="1"/>
    <col min="3" max="3" width="27.00390625" style="6" customWidth="1"/>
    <col min="4" max="4" width="27.28125" style="6" customWidth="1"/>
    <col min="5" max="9" width="5.140625" style="6" customWidth="1"/>
    <col min="10" max="10" width="2.421875" style="6" customWidth="1"/>
    <col min="11" max="45" width="9.140625" style="12" customWidth="1"/>
    <col min="46" max="16384" width="9.140625" style="6" customWidth="1"/>
  </cols>
  <sheetData>
    <row r="1" spans="1:10" ht="9.75" customHeight="1">
      <c r="A1" s="139"/>
      <c r="B1" s="119"/>
      <c r="C1" s="119"/>
      <c r="D1" s="119"/>
      <c r="E1" s="119"/>
      <c r="F1" s="119"/>
      <c r="G1" s="119"/>
      <c r="H1" s="119"/>
      <c r="I1" s="119"/>
      <c r="J1" s="119"/>
    </row>
    <row r="2" spans="1:10" ht="16.5" customHeight="1">
      <c r="A2" s="107"/>
      <c r="B2" s="251" t="str">
        <f>Sample!B2</f>
        <v>GMO Testing</v>
      </c>
      <c r="C2" s="251"/>
      <c r="D2" s="251"/>
      <c r="E2" s="251"/>
      <c r="F2" s="251"/>
      <c r="G2" s="163"/>
      <c r="H2" s="163"/>
      <c r="I2" s="164"/>
      <c r="J2" s="165"/>
    </row>
    <row r="3" spans="1:10" ht="16.5" customHeight="1">
      <c r="A3" s="107"/>
      <c r="B3" s="251"/>
      <c r="C3" s="251"/>
      <c r="D3" s="251"/>
      <c r="E3" s="251"/>
      <c r="F3" s="251"/>
      <c r="G3" s="163"/>
      <c r="H3" s="163"/>
      <c r="I3" s="164"/>
      <c r="J3" s="165"/>
    </row>
    <row r="4" spans="1:10" ht="16.5" customHeight="1">
      <c r="A4" s="107"/>
      <c r="B4" s="63" t="s">
        <v>147</v>
      </c>
      <c r="C4" s="163"/>
      <c r="D4" s="163"/>
      <c r="E4" s="163"/>
      <c r="F4" s="163"/>
      <c r="G4" s="163"/>
      <c r="H4" s="163"/>
      <c r="I4" s="164"/>
      <c r="J4" s="165"/>
    </row>
    <row r="5" spans="1:10" ht="16.5" customHeight="1">
      <c r="A5" s="107"/>
      <c r="B5" s="63" t="s">
        <v>148</v>
      </c>
      <c r="C5" s="166"/>
      <c r="D5" s="166"/>
      <c r="E5" s="166"/>
      <c r="F5" s="166"/>
      <c r="G5" s="163"/>
      <c r="H5" s="163"/>
      <c r="I5" s="164"/>
      <c r="J5" s="165"/>
    </row>
    <row r="6" spans="1:10" ht="16.5" customHeight="1">
      <c r="A6" s="107"/>
      <c r="B6" s="163"/>
      <c r="C6" s="163"/>
      <c r="D6" s="163"/>
      <c r="E6" s="163"/>
      <c r="F6" s="163"/>
      <c r="G6" s="163"/>
      <c r="H6" s="163"/>
      <c r="I6" s="164"/>
      <c r="J6" s="165"/>
    </row>
    <row r="7" spans="1:10" ht="16.5" customHeight="1">
      <c r="A7" s="107"/>
      <c r="B7" s="250" t="s">
        <v>78</v>
      </c>
      <c r="C7" s="250"/>
      <c r="D7" s="250"/>
      <c r="E7" s="250"/>
      <c r="F7" s="250"/>
      <c r="G7" s="250"/>
      <c r="H7" s="250"/>
      <c r="I7" s="250"/>
      <c r="J7" s="167"/>
    </row>
    <row r="8" spans="1:10" ht="16.5" customHeight="1">
      <c r="A8" s="107"/>
      <c r="B8" s="64" t="s">
        <v>129</v>
      </c>
      <c r="C8" s="196"/>
      <c r="D8" s="65" t="s">
        <v>34</v>
      </c>
      <c r="E8" s="252"/>
      <c r="F8" s="253"/>
      <c r="G8" s="253"/>
      <c r="H8" s="253"/>
      <c r="I8" s="254"/>
      <c r="J8" s="169"/>
    </row>
    <row r="9" spans="1:10" ht="16.5" customHeight="1">
      <c r="A9" s="107"/>
      <c r="B9" s="66" t="s">
        <v>35</v>
      </c>
      <c r="C9" s="170"/>
      <c r="D9" s="67" t="s">
        <v>36</v>
      </c>
      <c r="E9" s="255"/>
      <c r="F9" s="256"/>
      <c r="G9" s="256"/>
      <c r="H9" s="256"/>
      <c r="I9" s="257"/>
      <c r="J9" s="169"/>
    </row>
    <row r="10" spans="1:10" ht="16.5" customHeight="1">
      <c r="A10" s="107"/>
      <c r="B10" s="68" t="s">
        <v>37</v>
      </c>
      <c r="C10" s="170"/>
      <c r="D10" s="67" t="s">
        <v>38</v>
      </c>
      <c r="E10" s="244"/>
      <c r="F10" s="245"/>
      <c r="G10" s="245"/>
      <c r="H10" s="245"/>
      <c r="I10" s="246"/>
      <c r="J10" s="169"/>
    </row>
    <row r="11" spans="1:10" ht="16.5" customHeight="1">
      <c r="A11" s="107"/>
      <c r="B11" s="68" t="s">
        <v>39</v>
      </c>
      <c r="C11" s="170"/>
      <c r="D11" s="69" t="s">
        <v>144</v>
      </c>
      <c r="E11" s="244"/>
      <c r="F11" s="245"/>
      <c r="G11" s="245"/>
      <c r="H11" s="245"/>
      <c r="I11" s="246"/>
      <c r="J11" s="169"/>
    </row>
    <row r="12" spans="1:10" ht="16.5" customHeight="1">
      <c r="A12" s="107"/>
      <c r="B12" s="70" t="s">
        <v>40</v>
      </c>
      <c r="C12" s="171"/>
      <c r="D12" s="195" t="s">
        <v>146</v>
      </c>
      <c r="E12" s="247" t="s">
        <v>14</v>
      </c>
      <c r="F12" s="248"/>
      <c r="G12" s="248"/>
      <c r="H12" s="248"/>
      <c r="I12" s="249"/>
      <c r="J12" s="169"/>
    </row>
    <row r="13" spans="1:10" ht="16.5" customHeight="1">
      <c r="A13" s="107"/>
      <c r="B13" s="230" t="s">
        <v>60</v>
      </c>
      <c r="C13" s="232"/>
      <c r="D13" s="233"/>
      <c r="E13" s="233"/>
      <c r="F13" s="233"/>
      <c r="G13" s="233"/>
      <c r="H13" s="233"/>
      <c r="I13" s="234"/>
      <c r="J13" s="169"/>
    </row>
    <row r="14" spans="1:10" ht="16.5" customHeight="1">
      <c r="A14" s="107"/>
      <c r="B14" s="231"/>
      <c r="C14" s="235"/>
      <c r="D14" s="236"/>
      <c r="E14" s="236"/>
      <c r="F14" s="236"/>
      <c r="G14" s="236"/>
      <c r="H14" s="236"/>
      <c r="I14" s="237"/>
      <c r="J14" s="169"/>
    </row>
    <row r="15" spans="1:10" ht="16.5" customHeight="1">
      <c r="A15" s="107"/>
      <c r="B15" s="172"/>
      <c r="C15" s="172"/>
      <c r="D15" s="163"/>
      <c r="E15" s="172"/>
      <c r="F15" s="172"/>
      <c r="G15" s="172"/>
      <c r="H15" s="172"/>
      <c r="I15" s="173"/>
      <c r="J15" s="174"/>
    </row>
    <row r="16" spans="1:10" ht="16.5" customHeight="1">
      <c r="A16" s="107"/>
      <c r="B16" s="250" t="s">
        <v>61</v>
      </c>
      <c r="C16" s="250"/>
      <c r="D16" s="250"/>
      <c r="E16" s="250"/>
      <c r="F16" s="250"/>
      <c r="G16" s="250"/>
      <c r="H16" s="250"/>
      <c r="I16" s="250"/>
      <c r="J16" s="167"/>
    </row>
    <row r="17" spans="1:10" ht="16.5" customHeight="1">
      <c r="A17" s="107"/>
      <c r="B17" s="64" t="s">
        <v>129</v>
      </c>
      <c r="C17" s="168"/>
      <c r="D17" s="65" t="s">
        <v>34</v>
      </c>
      <c r="E17" s="221"/>
      <c r="F17" s="222"/>
      <c r="G17" s="222"/>
      <c r="H17" s="222"/>
      <c r="I17" s="223"/>
      <c r="J17" s="169"/>
    </row>
    <row r="18" spans="1:10" ht="16.5" customHeight="1">
      <c r="A18" s="107"/>
      <c r="B18" s="66" t="s">
        <v>35</v>
      </c>
      <c r="C18" s="170"/>
      <c r="D18" s="71" t="s">
        <v>37</v>
      </c>
      <c r="E18" s="238"/>
      <c r="F18" s="239"/>
      <c r="G18" s="239"/>
      <c r="H18" s="239"/>
      <c r="I18" s="240"/>
      <c r="J18" s="169"/>
    </row>
    <row r="19" spans="1:10" ht="16.5" customHeight="1">
      <c r="A19" s="107"/>
      <c r="B19" s="72" t="s">
        <v>39</v>
      </c>
      <c r="C19" s="175"/>
      <c r="D19" s="73" t="s">
        <v>40</v>
      </c>
      <c r="E19" s="241"/>
      <c r="F19" s="242"/>
      <c r="G19" s="242"/>
      <c r="H19" s="242"/>
      <c r="I19" s="243"/>
      <c r="J19" s="169"/>
    </row>
    <row r="20" spans="1:10" ht="16.5" customHeight="1">
      <c r="A20" s="107"/>
      <c r="B20" s="163"/>
      <c r="C20" s="176"/>
      <c r="D20" s="177"/>
      <c r="E20" s="177"/>
      <c r="F20" s="177"/>
      <c r="G20" s="177"/>
      <c r="H20" s="177"/>
      <c r="I20" s="178"/>
      <c r="J20" s="169"/>
    </row>
    <row r="21" spans="1:10" ht="16.5" customHeight="1">
      <c r="A21" s="107"/>
      <c r="B21" s="267" t="s">
        <v>41</v>
      </c>
      <c r="C21" s="267"/>
      <c r="D21" s="268"/>
      <c r="E21" s="268"/>
      <c r="F21" s="179"/>
      <c r="G21" s="179"/>
      <c r="H21" s="179"/>
      <c r="I21" s="180"/>
      <c r="J21" s="167"/>
    </row>
    <row r="22" spans="1:10" ht="16.5" customHeight="1">
      <c r="A22" s="107"/>
      <c r="B22" s="64" t="s">
        <v>129</v>
      </c>
      <c r="C22" s="181"/>
      <c r="D22" s="65" t="s">
        <v>34</v>
      </c>
      <c r="E22" s="221"/>
      <c r="F22" s="222"/>
      <c r="G22" s="222"/>
      <c r="H22" s="222"/>
      <c r="I22" s="223"/>
      <c r="J22" s="169"/>
    </row>
    <row r="23" spans="1:10" ht="16.5" customHeight="1">
      <c r="A23" s="107"/>
      <c r="B23" s="66" t="s">
        <v>35</v>
      </c>
      <c r="C23" s="182"/>
      <c r="D23" s="67" t="s">
        <v>1</v>
      </c>
      <c r="E23" s="269"/>
      <c r="F23" s="228"/>
      <c r="G23" s="228"/>
      <c r="H23" s="228"/>
      <c r="I23" s="229"/>
      <c r="J23" s="169"/>
    </row>
    <row r="24" spans="1:10" ht="16.5" customHeight="1">
      <c r="A24" s="107"/>
      <c r="B24" s="68" t="s">
        <v>37</v>
      </c>
      <c r="C24" s="170"/>
      <c r="D24" s="67" t="s">
        <v>38</v>
      </c>
      <c r="E24" s="227"/>
      <c r="F24" s="228"/>
      <c r="G24" s="228"/>
      <c r="H24" s="228"/>
      <c r="I24" s="229"/>
      <c r="J24" s="169"/>
    </row>
    <row r="25" spans="1:10" ht="16.5" customHeight="1">
      <c r="A25" s="107"/>
      <c r="B25" s="68" t="s">
        <v>39</v>
      </c>
      <c r="C25" s="170"/>
      <c r="D25" s="67" t="s">
        <v>145</v>
      </c>
      <c r="E25" s="227"/>
      <c r="F25" s="228"/>
      <c r="G25" s="228"/>
      <c r="H25" s="228"/>
      <c r="I25" s="229"/>
      <c r="J25" s="169"/>
    </row>
    <row r="26" spans="1:10" ht="16.5" customHeight="1">
      <c r="A26" s="107"/>
      <c r="B26" s="72" t="s">
        <v>40</v>
      </c>
      <c r="C26" s="175"/>
      <c r="D26" s="74" t="s">
        <v>144</v>
      </c>
      <c r="E26" s="224"/>
      <c r="F26" s="225"/>
      <c r="G26" s="225"/>
      <c r="H26" s="225"/>
      <c r="I26" s="226"/>
      <c r="J26" s="169"/>
    </row>
    <row r="27" spans="1:10" ht="16.5" customHeight="1">
      <c r="A27" s="107"/>
      <c r="B27" s="163"/>
      <c r="C27" s="163"/>
      <c r="D27" s="163"/>
      <c r="E27" s="163"/>
      <c r="F27" s="163"/>
      <c r="G27" s="163"/>
      <c r="H27" s="163"/>
      <c r="I27" s="164"/>
      <c r="J27" s="165"/>
    </row>
    <row r="28" spans="1:10" ht="16.5" customHeight="1">
      <c r="A28" s="107"/>
      <c r="B28" s="76" t="s">
        <v>0</v>
      </c>
      <c r="C28" s="163"/>
      <c r="D28" s="163"/>
      <c r="E28" s="163"/>
      <c r="F28" s="163"/>
      <c r="G28" s="163"/>
      <c r="H28" s="163"/>
      <c r="I28" s="164"/>
      <c r="J28" s="165"/>
    </row>
    <row r="29" spans="1:10" ht="16.5" customHeight="1">
      <c r="A29" s="107"/>
      <c r="B29" s="77" t="s">
        <v>42</v>
      </c>
      <c r="C29" s="78"/>
      <c r="D29" s="183"/>
      <c r="E29" s="78" t="s">
        <v>22</v>
      </c>
      <c r="F29" s="183"/>
      <c r="G29" s="183"/>
      <c r="H29" s="183"/>
      <c r="I29" s="184"/>
      <c r="J29" s="165"/>
    </row>
    <row r="30" spans="1:10" ht="16.5" customHeight="1">
      <c r="A30" s="107"/>
      <c r="B30" s="199" t="s">
        <v>116</v>
      </c>
      <c r="C30" s="185"/>
      <c r="D30" s="163"/>
      <c r="E30" s="186"/>
      <c r="F30" s="163"/>
      <c r="G30" s="163"/>
      <c r="H30" s="163"/>
      <c r="I30" s="164"/>
      <c r="J30" s="165"/>
    </row>
    <row r="31" spans="1:10" ht="16.5" customHeight="1">
      <c r="A31" s="107"/>
      <c r="B31" s="163"/>
      <c r="C31" s="270"/>
      <c r="D31" s="270"/>
      <c r="E31" s="270"/>
      <c r="F31" s="270"/>
      <c r="G31" s="270"/>
      <c r="H31" s="270"/>
      <c r="I31" s="270"/>
      <c r="J31" s="165"/>
    </row>
    <row r="32" spans="1:10" ht="16.5" customHeight="1">
      <c r="A32" s="107"/>
      <c r="B32" s="267" t="s">
        <v>43</v>
      </c>
      <c r="C32" s="268"/>
      <c r="D32" s="163"/>
      <c r="E32" s="163"/>
      <c r="F32" s="163"/>
      <c r="G32" s="163"/>
      <c r="H32" s="163"/>
      <c r="I32" s="164"/>
      <c r="J32" s="165"/>
    </row>
    <row r="33" spans="1:10" ht="16.5" customHeight="1">
      <c r="A33" s="107"/>
      <c r="B33" s="79" t="s">
        <v>23</v>
      </c>
      <c r="C33" s="187"/>
      <c r="D33" s="80" t="s">
        <v>15</v>
      </c>
      <c r="E33" s="271"/>
      <c r="F33" s="271"/>
      <c r="G33" s="271"/>
      <c r="H33" s="271"/>
      <c r="I33" s="272"/>
      <c r="J33" s="165"/>
    </row>
    <row r="34" spans="1:10" ht="16.5" customHeight="1">
      <c r="A34" s="107"/>
      <c r="B34" s="72" t="s">
        <v>16</v>
      </c>
      <c r="C34" s="188"/>
      <c r="D34" s="81" t="s">
        <v>17</v>
      </c>
      <c r="E34" s="273"/>
      <c r="F34" s="274"/>
      <c r="G34" s="274"/>
      <c r="H34" s="274"/>
      <c r="I34" s="275"/>
      <c r="J34" s="165"/>
    </row>
    <row r="35" spans="1:10" ht="16.5" customHeight="1">
      <c r="A35" s="107"/>
      <c r="B35" s="163"/>
      <c r="C35" s="166" t="s">
        <v>14</v>
      </c>
      <c r="D35" s="163"/>
      <c r="E35" s="189"/>
      <c r="F35" s="189"/>
      <c r="G35" s="189"/>
      <c r="H35" s="189"/>
      <c r="I35" s="189"/>
      <c r="J35" s="165"/>
    </row>
    <row r="36" spans="1:10" ht="16.5" customHeight="1">
      <c r="A36" s="107"/>
      <c r="B36" s="267" t="s">
        <v>18</v>
      </c>
      <c r="C36" s="268"/>
      <c r="D36" s="163"/>
      <c r="E36" s="163"/>
      <c r="F36" s="163"/>
      <c r="G36" s="163"/>
      <c r="H36" s="163"/>
      <c r="I36" s="164"/>
      <c r="J36" s="165"/>
    </row>
    <row r="37" spans="1:10" ht="16.5" customHeight="1">
      <c r="A37" s="107"/>
      <c r="B37" s="258"/>
      <c r="C37" s="259"/>
      <c r="D37" s="259"/>
      <c r="E37" s="259"/>
      <c r="F37" s="259"/>
      <c r="G37" s="259"/>
      <c r="H37" s="259"/>
      <c r="I37" s="260"/>
      <c r="J37" s="190"/>
    </row>
    <row r="38" spans="1:10" ht="16.5" customHeight="1">
      <c r="A38" s="107"/>
      <c r="B38" s="261"/>
      <c r="C38" s="262"/>
      <c r="D38" s="262"/>
      <c r="E38" s="262"/>
      <c r="F38" s="262"/>
      <c r="G38" s="262"/>
      <c r="H38" s="262"/>
      <c r="I38" s="263"/>
      <c r="J38" s="190"/>
    </row>
    <row r="39" spans="1:10" ht="16.5" customHeight="1">
      <c r="A39" s="107"/>
      <c r="B39" s="261"/>
      <c r="C39" s="262"/>
      <c r="D39" s="262"/>
      <c r="E39" s="262"/>
      <c r="F39" s="262"/>
      <c r="G39" s="262"/>
      <c r="H39" s="262"/>
      <c r="I39" s="263"/>
      <c r="J39" s="190"/>
    </row>
    <row r="40" spans="1:10" ht="16.5" customHeight="1">
      <c r="A40" s="107"/>
      <c r="B40" s="261"/>
      <c r="C40" s="262"/>
      <c r="D40" s="262"/>
      <c r="E40" s="262"/>
      <c r="F40" s="262"/>
      <c r="G40" s="262"/>
      <c r="H40" s="262"/>
      <c r="I40" s="263"/>
      <c r="J40" s="190"/>
    </row>
    <row r="41" spans="1:10" ht="16.5" customHeight="1">
      <c r="A41" s="107"/>
      <c r="B41" s="261"/>
      <c r="C41" s="262"/>
      <c r="D41" s="262"/>
      <c r="E41" s="262"/>
      <c r="F41" s="262"/>
      <c r="G41" s="262"/>
      <c r="H41" s="262"/>
      <c r="I41" s="263"/>
      <c r="J41" s="165"/>
    </row>
    <row r="42" spans="1:10" ht="16.5" customHeight="1">
      <c r="A42" s="107"/>
      <c r="B42" s="261"/>
      <c r="C42" s="262"/>
      <c r="D42" s="262"/>
      <c r="E42" s="262"/>
      <c r="F42" s="262"/>
      <c r="G42" s="262"/>
      <c r="H42" s="262"/>
      <c r="I42" s="263"/>
      <c r="J42" s="165"/>
    </row>
    <row r="43" spans="1:10" ht="16.5" customHeight="1">
      <c r="A43" s="107"/>
      <c r="B43" s="261"/>
      <c r="C43" s="262"/>
      <c r="D43" s="262"/>
      <c r="E43" s="262"/>
      <c r="F43" s="262"/>
      <c r="G43" s="262"/>
      <c r="H43" s="262"/>
      <c r="I43" s="263"/>
      <c r="J43" s="165"/>
    </row>
    <row r="44" spans="1:10" ht="16.5" customHeight="1">
      <c r="A44" s="107"/>
      <c r="B44" s="261"/>
      <c r="C44" s="262"/>
      <c r="D44" s="262"/>
      <c r="E44" s="262"/>
      <c r="F44" s="262"/>
      <c r="G44" s="262"/>
      <c r="H44" s="262"/>
      <c r="I44" s="263"/>
      <c r="J44" s="165"/>
    </row>
    <row r="45" spans="1:10" ht="16.5" customHeight="1">
      <c r="A45" s="107"/>
      <c r="B45" s="264"/>
      <c r="C45" s="265"/>
      <c r="D45" s="265"/>
      <c r="E45" s="265"/>
      <c r="F45" s="265"/>
      <c r="G45" s="265"/>
      <c r="H45" s="265"/>
      <c r="I45" s="266"/>
      <c r="J45" s="165"/>
    </row>
    <row r="46" spans="1:10" ht="15.75" customHeight="1">
      <c r="A46" s="107"/>
      <c r="B46" s="191"/>
      <c r="C46" s="191"/>
      <c r="D46" s="191"/>
      <c r="E46" s="191"/>
      <c r="F46" s="191"/>
      <c r="G46" s="192"/>
      <c r="H46" s="192"/>
      <c r="I46" s="192"/>
      <c r="J46" s="193"/>
    </row>
    <row r="47" spans="1:10" ht="16.5" customHeight="1">
      <c r="A47" s="107"/>
      <c r="B47" s="107"/>
      <c r="C47" s="213" t="s">
        <v>202</v>
      </c>
      <c r="D47" s="213" t="s">
        <v>203</v>
      </c>
      <c r="E47" s="213" t="s">
        <v>204</v>
      </c>
      <c r="F47" s="214"/>
      <c r="G47" s="215"/>
      <c r="H47" s="215"/>
      <c r="I47" s="193"/>
      <c r="J47" s="193"/>
    </row>
    <row r="48" spans="1:10" ht="16.5" customHeight="1">
      <c r="A48" s="107"/>
      <c r="B48" s="107"/>
      <c r="C48" s="49" t="s">
        <v>130</v>
      </c>
      <c r="D48" s="49" t="s">
        <v>133</v>
      </c>
      <c r="E48" s="49" t="s">
        <v>137</v>
      </c>
      <c r="F48" s="49"/>
      <c r="G48" s="216"/>
      <c r="H48" s="216"/>
      <c r="I48" s="193"/>
      <c r="J48" s="193"/>
    </row>
    <row r="49" spans="1:10" ht="14.25" customHeight="1">
      <c r="A49" s="107"/>
      <c r="B49" s="119"/>
      <c r="C49" s="49" t="s">
        <v>185</v>
      </c>
      <c r="D49" s="49" t="s">
        <v>134</v>
      </c>
      <c r="E49" s="49" t="s">
        <v>138</v>
      </c>
      <c r="F49" s="49"/>
      <c r="G49" s="217"/>
      <c r="H49" s="49"/>
      <c r="I49" s="52"/>
      <c r="J49" s="107"/>
    </row>
    <row r="50" spans="1:10" ht="14.25" customHeight="1">
      <c r="A50" s="107"/>
      <c r="B50" s="119"/>
      <c r="C50" s="49" t="s">
        <v>205</v>
      </c>
      <c r="D50" s="49" t="s">
        <v>135</v>
      </c>
      <c r="E50" s="49" t="s">
        <v>139</v>
      </c>
      <c r="F50" s="49"/>
      <c r="G50" s="218"/>
      <c r="H50" s="218"/>
      <c r="I50" s="51"/>
      <c r="J50" s="194"/>
    </row>
    <row r="51" spans="1:10" ht="14.25" customHeight="1">
      <c r="A51" s="107"/>
      <c r="B51" s="82" t="s">
        <v>201</v>
      </c>
      <c r="C51" s="49" t="s">
        <v>132</v>
      </c>
      <c r="D51" s="49" t="s">
        <v>136</v>
      </c>
      <c r="E51" s="49" t="s">
        <v>140</v>
      </c>
      <c r="F51" s="49"/>
      <c r="G51" s="219"/>
      <c r="H51" s="49"/>
      <c r="I51" s="50"/>
      <c r="J51" s="107"/>
    </row>
    <row r="52" spans="1:10" ht="16.5" customHeight="1">
      <c r="A52" s="12"/>
      <c r="B52" s="12"/>
      <c r="C52" s="12"/>
      <c r="D52" s="12"/>
      <c r="E52" s="12"/>
      <c r="F52" s="12"/>
      <c r="G52" s="12"/>
      <c r="H52" s="12"/>
      <c r="I52" s="12"/>
      <c r="J52" s="12"/>
    </row>
    <row r="53" spans="1:10" ht="16.5" customHeight="1">
      <c r="A53" s="12"/>
      <c r="B53" s="12"/>
      <c r="C53" s="12"/>
      <c r="D53" s="12"/>
      <c r="E53" s="12"/>
      <c r="F53" s="12"/>
      <c r="G53" s="12"/>
      <c r="H53" s="12"/>
      <c r="I53" s="12"/>
      <c r="J53" s="12"/>
    </row>
    <row r="54" spans="1:10" ht="16.5" customHeight="1">
      <c r="A54" s="12"/>
      <c r="B54" s="12"/>
      <c r="C54" s="12"/>
      <c r="D54" s="12"/>
      <c r="E54" s="12"/>
      <c r="F54" s="12"/>
      <c r="G54" s="12"/>
      <c r="H54" s="12"/>
      <c r="I54" s="12"/>
      <c r="J54" s="12"/>
    </row>
    <row r="55" spans="1:10" ht="16.5" customHeight="1">
      <c r="A55" s="12"/>
      <c r="B55" s="12"/>
      <c r="C55" s="12"/>
      <c r="D55" s="12"/>
      <c r="E55" s="12"/>
      <c r="F55" s="12"/>
      <c r="G55" s="12"/>
      <c r="H55" s="12"/>
      <c r="I55" s="12"/>
      <c r="J55" s="12"/>
    </row>
    <row r="56" spans="1:10" ht="16.5" customHeight="1">
      <c r="A56" s="12"/>
      <c r="B56" s="12"/>
      <c r="C56" s="12"/>
      <c r="D56" s="12"/>
      <c r="E56" s="12"/>
      <c r="F56" s="12"/>
      <c r="G56" s="12"/>
      <c r="H56" s="12"/>
      <c r="I56" s="12"/>
      <c r="J56" s="12"/>
    </row>
    <row r="57" spans="1:10" ht="16.5" customHeight="1">
      <c r="A57" s="12"/>
      <c r="B57" s="12"/>
      <c r="C57" s="12"/>
      <c r="D57" s="12"/>
      <c r="E57" s="12"/>
      <c r="F57" s="12"/>
      <c r="G57" s="12"/>
      <c r="H57" s="12"/>
      <c r="I57" s="12"/>
      <c r="J57" s="12"/>
    </row>
    <row r="58" spans="1:10" ht="16.5" customHeight="1">
      <c r="A58" s="12"/>
      <c r="B58" s="12"/>
      <c r="C58" s="12"/>
      <c r="D58" s="12"/>
      <c r="E58" s="12"/>
      <c r="F58" s="12"/>
      <c r="G58" s="12"/>
      <c r="H58" s="12"/>
      <c r="I58" s="12"/>
      <c r="J58" s="12"/>
    </row>
    <row r="59" spans="1:10" ht="16.5" customHeight="1">
      <c r="A59" s="12"/>
      <c r="B59" s="12"/>
      <c r="C59" s="12"/>
      <c r="D59" s="12"/>
      <c r="E59" s="12"/>
      <c r="F59" s="12"/>
      <c r="G59" s="12"/>
      <c r="H59" s="12"/>
      <c r="I59" s="12"/>
      <c r="J59" s="12"/>
    </row>
    <row r="60" spans="1:10" ht="16.5" customHeight="1">
      <c r="A60" s="12"/>
      <c r="B60" s="12"/>
      <c r="C60" s="12"/>
      <c r="D60" s="12"/>
      <c r="E60" s="12"/>
      <c r="F60" s="12"/>
      <c r="G60" s="12"/>
      <c r="H60" s="12"/>
      <c r="I60" s="12"/>
      <c r="J60" s="12"/>
    </row>
    <row r="61" spans="1:10" ht="16.5" customHeight="1">
      <c r="A61" s="12"/>
      <c r="B61" s="12"/>
      <c r="C61" s="12"/>
      <c r="D61" s="12"/>
      <c r="E61" s="12"/>
      <c r="F61" s="12"/>
      <c r="G61" s="12"/>
      <c r="H61" s="12"/>
      <c r="I61" s="12"/>
      <c r="J61" s="12"/>
    </row>
    <row r="62" s="12" customFormat="1" ht="16.5" customHeight="1"/>
    <row r="63" s="12" customFormat="1" ht="16.5" customHeight="1"/>
    <row r="64" s="12" customFormat="1" ht="16.5" customHeight="1"/>
    <row r="65" s="12" customFormat="1" ht="16.5" customHeight="1"/>
    <row r="66" s="12" customFormat="1" ht="16.5" customHeight="1"/>
    <row r="67" s="12" customFormat="1" ht="16.5" customHeight="1"/>
    <row r="68" s="12" customFormat="1" ht="16.5" customHeight="1"/>
    <row r="69" s="12" customFormat="1" ht="16.5" customHeight="1"/>
    <row r="70" s="12" customFormat="1" ht="16.5" customHeight="1"/>
    <row r="71" s="12" customFormat="1" ht="16.5" customHeight="1"/>
    <row r="72" s="12" customFormat="1" ht="16.5" customHeight="1"/>
    <row r="73" s="12" customFormat="1" ht="16.5" customHeight="1"/>
    <row r="74" s="12" customFormat="1" ht="16.5" customHeight="1"/>
    <row r="75" s="12" customFormat="1" ht="16.5" customHeight="1"/>
    <row r="76" s="12" customFormat="1" ht="16.5" customHeight="1"/>
    <row r="77" s="12" customFormat="1" ht="16.5" customHeight="1"/>
    <row r="78" s="12" customFormat="1" ht="16.5" customHeight="1"/>
    <row r="79" s="12" customFormat="1" ht="16.5" customHeight="1"/>
    <row r="80" s="12" customFormat="1" ht="16.5" customHeight="1"/>
    <row r="81" s="12" customFormat="1" ht="16.5" customHeight="1"/>
    <row r="82" s="12" customFormat="1" ht="16.5" customHeight="1"/>
    <row r="83" s="12" customFormat="1" ht="16.5" customHeight="1"/>
    <row r="84" s="12" customFormat="1" ht="16.5" customHeight="1"/>
    <row r="85" s="12" customFormat="1" ht="16.5" customHeight="1"/>
    <row r="86" s="12" customFormat="1" ht="16.5" customHeight="1"/>
    <row r="87" s="12" customFormat="1" ht="16.5" customHeight="1"/>
    <row r="88" s="12" customFormat="1" ht="16.5" customHeight="1"/>
    <row r="89" s="12" customFormat="1" ht="16.5" customHeight="1"/>
    <row r="90" s="12" customFormat="1" ht="16.5" customHeight="1"/>
    <row r="91" s="12" customFormat="1" ht="16.5" customHeight="1"/>
    <row r="92" s="12" customFormat="1" ht="16.5" customHeight="1"/>
    <row r="93" s="12" customFormat="1" ht="16.5" customHeight="1"/>
    <row r="94" s="12" customFormat="1" ht="16.5" customHeight="1"/>
    <row r="95" s="12" customFormat="1" ht="16.5" customHeight="1"/>
    <row r="96" s="12" customFormat="1" ht="16.5" customHeight="1"/>
    <row r="97" s="12" customFormat="1" ht="16.5" customHeight="1"/>
    <row r="98" s="12" customFormat="1" ht="16.5" customHeight="1"/>
  </sheetData>
  <sheetProtection sheet="1" selectLockedCells="1"/>
  <mergeCells count="25">
    <mergeCell ref="B37:I45"/>
    <mergeCell ref="B21:E21"/>
    <mergeCell ref="E22:I22"/>
    <mergeCell ref="E23:I23"/>
    <mergeCell ref="E24:I24"/>
    <mergeCell ref="B36:C36"/>
    <mergeCell ref="C31:I31"/>
    <mergeCell ref="E33:I33"/>
    <mergeCell ref="E34:I34"/>
    <mergeCell ref="B32:C32"/>
    <mergeCell ref="E11:I11"/>
    <mergeCell ref="E12:I12"/>
    <mergeCell ref="B16:I16"/>
    <mergeCell ref="B2:F3"/>
    <mergeCell ref="E8:I8"/>
    <mergeCell ref="E9:I9"/>
    <mergeCell ref="E10:I10"/>
    <mergeCell ref="B7:I7"/>
    <mergeCell ref="E17:I17"/>
    <mergeCell ref="E26:I26"/>
    <mergeCell ref="E25:I25"/>
    <mergeCell ref="B13:B14"/>
    <mergeCell ref="C13:I14"/>
    <mergeCell ref="E18:I18"/>
    <mergeCell ref="E19:I19"/>
  </mergeCells>
  <hyperlinks>
    <hyperlink ref="B30" r:id="rId1" display="Intertek General Terms and Conditions apply."/>
  </hyperlinks>
  <printOptions horizontalCentered="1" verticalCentered="1"/>
  <pageMargins left="0.3937007874015748" right="0.35433070866141736" top="0.3937007874015748" bottom="0.3937007874015748" header="0" footer="0"/>
  <pageSetup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D236"/>
  <sheetViews>
    <sheetView showGridLines="0" showRowColHeaders="0" zoomScale="80" zoomScaleNormal="80" zoomScalePageLayoutView="0" workbookViewId="0" topLeftCell="A1">
      <selection activeCell="D24" sqref="D24:E24"/>
    </sheetView>
  </sheetViews>
  <sheetFormatPr defaultColWidth="9.140625" defaultRowHeight="12.75"/>
  <cols>
    <col min="1" max="1" width="1.28515625" style="0" customWidth="1"/>
    <col min="2" max="2" width="5.7109375" style="0" customWidth="1"/>
    <col min="3" max="3" width="30.28125" style="0" customWidth="1"/>
    <col min="4" max="5" width="17.7109375" style="0" customWidth="1"/>
    <col min="6" max="7" width="30.7109375" style="0" customWidth="1"/>
    <col min="8" max="10" width="15.7109375" style="0" customWidth="1"/>
    <col min="11" max="11" width="25.7109375" style="0" customWidth="1"/>
    <col min="12" max="12" width="13.7109375" style="0" customWidth="1"/>
    <col min="13" max="13" width="13.7109375" style="3" customWidth="1"/>
    <col min="14" max="16" width="17.7109375" style="5" customWidth="1"/>
    <col min="17" max="17" width="5.7109375" style="8" customWidth="1"/>
    <col min="18" max="21" width="9.140625" style="45" hidden="1" customWidth="1"/>
    <col min="22" max="22" width="9.140625" style="43" customWidth="1"/>
    <col min="23" max="24" width="9.140625" style="8" customWidth="1"/>
    <col min="25" max="25" width="17.7109375" style="0" customWidth="1"/>
    <col min="26" max="47" width="9.140625" style="0" customWidth="1"/>
  </cols>
  <sheetData>
    <row r="1" spans="1:108" ht="13.5" customHeight="1">
      <c r="A1" s="107"/>
      <c r="B1" s="107"/>
      <c r="C1" s="107"/>
      <c r="D1" s="107"/>
      <c r="E1" s="107"/>
      <c r="F1" s="107"/>
      <c r="G1" s="107"/>
      <c r="H1" s="107"/>
      <c r="I1" s="107"/>
      <c r="J1" s="107"/>
      <c r="K1" s="107"/>
      <c r="L1" s="107"/>
      <c r="M1" s="108"/>
      <c r="N1" s="109"/>
      <c r="O1" s="109"/>
      <c r="P1" s="109"/>
      <c r="Q1" s="110"/>
      <c r="R1" s="46"/>
      <c r="S1" s="46"/>
      <c r="T1" s="46"/>
      <c r="U1" s="46"/>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24.75" customHeight="1">
      <c r="A2" s="107"/>
      <c r="B2" s="83" t="s">
        <v>115</v>
      </c>
      <c r="C2" s="84"/>
      <c r="D2" s="111"/>
      <c r="E2" s="112" t="str">
        <f>VLOOKUP('Test Data'!T2,'Test Data'!A2:B12,2,TRUE)</f>
        <v>-</v>
      </c>
      <c r="F2" s="113"/>
      <c r="G2" s="114">
        <f>IF(R11=TRUE,C15,IF(S11=TRUE,C16,IF(T11=TRUE,C17,"")))</f>
      </c>
      <c r="H2" s="115"/>
      <c r="I2" s="115"/>
      <c r="J2" s="107"/>
      <c r="K2" s="107"/>
      <c r="L2" s="107"/>
      <c r="M2" s="108"/>
      <c r="N2" s="109"/>
      <c r="O2" s="109"/>
      <c r="P2" s="109"/>
      <c r="Q2" s="110"/>
      <c r="R2" s="46"/>
      <c r="S2" s="46"/>
      <c r="T2" s="46"/>
      <c r="U2" s="46" t="s">
        <v>26</v>
      </c>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3.5" customHeight="1">
      <c r="A3" s="107"/>
      <c r="B3" s="116"/>
      <c r="C3" s="85" t="s">
        <v>33</v>
      </c>
      <c r="D3" s="276" t="str">
        <f>IF((Customer!C8=0)," ",Customer!C8)</f>
        <v> </v>
      </c>
      <c r="E3" s="276"/>
      <c r="F3" s="276"/>
      <c r="G3" s="276" t="str">
        <f>IF((Customer!E8=0)," ",Customer!E8)</f>
        <v> </v>
      </c>
      <c r="H3" s="276"/>
      <c r="I3" s="276"/>
      <c r="J3" s="276"/>
      <c r="K3" s="116"/>
      <c r="L3" s="116"/>
      <c r="M3" s="108"/>
      <c r="N3" s="109"/>
      <c r="O3" s="109"/>
      <c r="P3" s="109"/>
      <c r="Q3" s="110"/>
      <c r="R3" s="46"/>
      <c r="S3" s="46"/>
      <c r="T3" s="46"/>
      <c r="U3" s="46"/>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75" customHeight="1">
      <c r="A4" s="107"/>
      <c r="B4" s="117"/>
      <c r="C4" s="86" t="s">
        <v>0</v>
      </c>
      <c r="D4" s="282" t="str">
        <f>IF(OR(AND(R4=TRUE,S4=TRUE,T4=TRUE),AND(R4=TRUE,S4=TRUE),AND(R4=TRUE,T4=TRUE),AND(S4=TRUE,T4=TRUE)),"Please indicate  turn around time",IF(R4=TRUE,"3 - 5 day",IF(S4=TRUE,"24 hours",IF(T4=TRUE,"48-hours","Please indicate requested turn around time"))))</f>
        <v>Please indicate requested turn around time</v>
      </c>
      <c r="E4" s="283"/>
      <c r="F4" s="283"/>
      <c r="G4" s="283"/>
      <c r="H4" s="296" t="s">
        <v>186</v>
      </c>
      <c r="I4" s="296"/>
      <c r="J4" s="296"/>
      <c r="K4" s="296"/>
      <c r="L4" s="296"/>
      <c r="M4" s="296"/>
      <c r="N4" s="296"/>
      <c r="O4" s="296"/>
      <c r="P4" s="296"/>
      <c r="Q4" s="110"/>
      <c r="R4" s="46" t="b">
        <v>0</v>
      </c>
      <c r="S4" s="46" t="b">
        <v>0</v>
      </c>
      <c r="T4" s="46" t="b">
        <v>0</v>
      </c>
      <c r="U4" s="46"/>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3.5" customHeight="1">
      <c r="A5" s="107"/>
      <c r="B5" s="117"/>
      <c r="C5" s="86" t="s">
        <v>5</v>
      </c>
      <c r="D5" s="118"/>
      <c r="E5" s="119"/>
      <c r="F5" s="119"/>
      <c r="G5" s="119"/>
      <c r="H5" s="296"/>
      <c r="I5" s="296"/>
      <c r="J5" s="296"/>
      <c r="K5" s="296"/>
      <c r="L5" s="296"/>
      <c r="M5" s="296"/>
      <c r="N5" s="296"/>
      <c r="O5" s="296"/>
      <c r="P5" s="296"/>
      <c r="Q5" s="110"/>
      <c r="R5" s="46"/>
      <c r="T5" s="46"/>
      <c r="U5" s="46"/>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9" customHeight="1">
      <c r="A6" s="107"/>
      <c r="B6" s="117"/>
      <c r="C6" s="119"/>
      <c r="D6" s="120"/>
      <c r="E6" s="119"/>
      <c r="F6" s="119"/>
      <c r="G6" s="119"/>
      <c r="H6" s="296"/>
      <c r="I6" s="296"/>
      <c r="J6" s="296"/>
      <c r="K6" s="296"/>
      <c r="L6" s="296"/>
      <c r="M6" s="296"/>
      <c r="N6" s="296"/>
      <c r="O6" s="296"/>
      <c r="P6" s="296"/>
      <c r="Q6" s="110"/>
      <c r="R6" s="46"/>
      <c r="S6" s="46"/>
      <c r="T6" s="46"/>
      <c r="U6" s="46"/>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ustomHeight="1">
      <c r="A7" s="107"/>
      <c r="B7" s="117"/>
      <c r="C7" s="86" t="s">
        <v>88</v>
      </c>
      <c r="D7" s="203"/>
      <c r="E7" s="204"/>
      <c r="F7" s="205"/>
      <c r="G7" s="119"/>
      <c r="H7" s="296"/>
      <c r="I7" s="296"/>
      <c r="J7" s="296"/>
      <c r="K7" s="296"/>
      <c r="L7" s="296"/>
      <c r="M7" s="296"/>
      <c r="N7" s="296"/>
      <c r="O7" s="296"/>
      <c r="P7" s="296"/>
      <c r="Q7" s="110"/>
      <c r="R7" s="46"/>
      <c r="S7" s="46"/>
      <c r="T7" s="46"/>
      <c r="U7" s="46"/>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ustomHeight="1">
      <c r="A8" s="107"/>
      <c r="B8" s="117"/>
      <c r="C8" s="119"/>
      <c r="D8" s="119"/>
      <c r="E8" s="119"/>
      <c r="F8" s="119"/>
      <c r="G8" s="119"/>
      <c r="H8" s="296"/>
      <c r="I8" s="296"/>
      <c r="J8" s="296"/>
      <c r="K8" s="296"/>
      <c r="L8" s="296"/>
      <c r="M8" s="296"/>
      <c r="N8" s="296"/>
      <c r="O8" s="296"/>
      <c r="P8" s="296"/>
      <c r="Q8" s="110"/>
      <c r="R8" s="46"/>
      <c r="S8" s="46"/>
      <c r="T8" s="46"/>
      <c r="U8" s="46"/>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ustomHeight="1">
      <c r="A9" s="107"/>
      <c r="B9" s="117"/>
      <c r="C9" s="88" t="s">
        <v>101</v>
      </c>
      <c r="D9" s="119"/>
      <c r="E9" s="119"/>
      <c r="F9" s="119"/>
      <c r="G9" s="119"/>
      <c r="H9" s="296"/>
      <c r="I9" s="296"/>
      <c r="J9" s="296"/>
      <c r="K9" s="296"/>
      <c r="L9" s="296"/>
      <c r="M9" s="296"/>
      <c r="N9" s="296"/>
      <c r="O9" s="296"/>
      <c r="P9" s="296"/>
      <c r="Q9" s="110"/>
      <c r="R9" s="46"/>
      <c r="S9" s="46"/>
      <c r="T9" s="46"/>
      <c r="U9" s="46"/>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8.25" customHeight="1">
      <c r="A10" s="107"/>
      <c r="B10" s="117"/>
      <c r="C10" s="121"/>
      <c r="D10" s="122"/>
      <c r="E10" s="123"/>
      <c r="F10" s="119"/>
      <c r="G10" s="119"/>
      <c r="H10" s="296"/>
      <c r="I10" s="296"/>
      <c r="J10" s="296"/>
      <c r="K10" s="296"/>
      <c r="L10" s="296"/>
      <c r="M10" s="296"/>
      <c r="N10" s="296"/>
      <c r="O10" s="296"/>
      <c r="P10" s="296"/>
      <c r="Q10" s="110"/>
      <c r="R10" s="46"/>
      <c r="S10" s="46"/>
      <c r="T10" s="46"/>
      <c r="U10" s="46"/>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75" customHeight="1">
      <c r="A11" s="107"/>
      <c r="B11" s="87"/>
      <c r="C11" s="88"/>
      <c r="D11" s="119"/>
      <c r="E11" s="117"/>
      <c r="F11" s="119"/>
      <c r="G11" s="117"/>
      <c r="H11" s="296"/>
      <c r="I11" s="296"/>
      <c r="J11" s="296"/>
      <c r="K11" s="296"/>
      <c r="L11" s="296"/>
      <c r="M11" s="296"/>
      <c r="N11" s="296"/>
      <c r="O11" s="296"/>
      <c r="P11" s="296"/>
      <c r="Q11" s="110"/>
      <c r="R11" s="46" t="b">
        <v>0</v>
      </c>
      <c r="S11" s="46" t="b">
        <v>0</v>
      </c>
      <c r="T11" s="46" t="b">
        <v>0</v>
      </c>
      <c r="U11" s="46"/>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75" customHeight="1">
      <c r="A12" s="107"/>
      <c r="B12" s="87"/>
      <c r="C12" s="88"/>
      <c r="D12" s="200"/>
      <c r="E12" s="117"/>
      <c r="F12" s="117"/>
      <c r="G12" s="117"/>
      <c r="H12" s="284" t="s">
        <v>187</v>
      </c>
      <c r="I12" s="284"/>
      <c r="J12" s="284"/>
      <c r="K12" s="284"/>
      <c r="L12" s="284"/>
      <c r="M12" s="284"/>
      <c r="N12" s="284"/>
      <c r="O12" s="284"/>
      <c r="P12" s="284"/>
      <c r="Q12" s="110"/>
      <c r="R12" s="46"/>
      <c r="S12" s="46"/>
      <c r="T12" s="46"/>
      <c r="U12" s="46"/>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75" customHeight="1">
      <c r="A13" s="107"/>
      <c r="B13" s="87"/>
      <c r="C13" s="89"/>
      <c r="D13" s="200"/>
      <c r="E13" s="117"/>
      <c r="F13" s="117"/>
      <c r="G13" s="117"/>
      <c r="H13" s="284"/>
      <c r="I13" s="284"/>
      <c r="J13" s="284"/>
      <c r="K13" s="284"/>
      <c r="L13" s="284"/>
      <c r="M13" s="284"/>
      <c r="N13" s="284"/>
      <c r="O13" s="284"/>
      <c r="P13" s="284"/>
      <c r="Q13" s="110"/>
      <c r="R13" s="46"/>
      <c r="S13" s="46"/>
      <c r="T13" s="46"/>
      <c r="U13" s="46"/>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c r="A14" s="107"/>
      <c r="B14" s="294" t="s">
        <v>102</v>
      </c>
      <c r="C14" s="295"/>
      <c r="D14" s="200"/>
      <c r="E14" s="117"/>
      <c r="F14" s="117"/>
      <c r="G14" s="117"/>
      <c r="H14" s="284"/>
      <c r="I14" s="284"/>
      <c r="J14" s="284"/>
      <c r="K14" s="284"/>
      <c r="L14" s="284"/>
      <c r="M14" s="284"/>
      <c r="N14" s="284"/>
      <c r="O14" s="284"/>
      <c r="P14" s="284"/>
      <c r="Q14" s="110"/>
      <c r="R14" s="46"/>
      <c r="T14" s="46"/>
      <c r="U14" s="46"/>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c r="A15" s="107"/>
      <c r="B15" s="87"/>
      <c r="C15" s="90" t="s">
        <v>68</v>
      </c>
      <c r="D15" s="200"/>
      <c r="E15" s="117"/>
      <c r="F15" s="117"/>
      <c r="G15" s="117"/>
      <c r="H15" s="97" t="s">
        <v>188</v>
      </c>
      <c r="I15" s="15"/>
      <c r="J15" s="15"/>
      <c r="K15" s="15"/>
      <c r="L15" s="15"/>
      <c r="M15" s="211"/>
      <c r="N15" s="212"/>
      <c r="O15" s="212"/>
      <c r="P15" s="212"/>
      <c r="Q15" s="110" t="s">
        <v>14</v>
      </c>
      <c r="R15" s="46"/>
      <c r="S15" s="46"/>
      <c r="T15" s="46"/>
      <c r="U15" s="4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c r="A16" s="107"/>
      <c r="B16" s="87"/>
      <c r="C16" s="90" t="s">
        <v>69</v>
      </c>
      <c r="D16" s="297"/>
      <c r="E16" s="297"/>
      <c r="F16" s="297"/>
      <c r="G16" s="124" t="str">
        <f>IF(OR(AND(T11=TRUE,R11=TRUE,S11=TRUE),AND(T11=TRUE,R11=TRUE),AND(T11=TRUE,S11=TRUE),AND(R11=TRUE,S11=TRUE)),"Please indicate to the left the limit of detection (LOD) needed for these samples - only one alternative.",IF(T11=TRUE,"",IF(R11=TRUE,"",IF(S11=TRUE,"","Please indicate to the left the limit of detection (LOD) needed for these samples - only one alternative."))))</f>
        <v>Please indicate to the left the limit of detection (LOD) needed for these samples - only one alternative.</v>
      </c>
      <c r="H16" s="15"/>
      <c r="I16" s="15"/>
      <c r="J16" s="15"/>
      <c r="K16" s="15"/>
      <c r="L16" s="15"/>
      <c r="M16" s="211"/>
      <c r="N16" s="212"/>
      <c r="O16" s="212"/>
      <c r="P16" s="212"/>
      <c r="Q16" s="110"/>
      <c r="R16" s="46"/>
      <c r="S16" s="46"/>
      <c r="T16" s="46"/>
      <c r="U16" s="46"/>
      <c r="V16" s="44"/>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c r="A17" s="107"/>
      <c r="B17" s="87"/>
      <c r="C17" s="90" t="s">
        <v>79</v>
      </c>
      <c r="D17" s="200"/>
      <c r="E17" s="202"/>
      <c r="F17" s="202"/>
      <c r="G17" s="124"/>
      <c r="H17" s="15"/>
      <c r="I17" s="15"/>
      <c r="J17" s="15"/>
      <c r="K17" s="15"/>
      <c r="L17" s="15"/>
      <c r="M17" s="211"/>
      <c r="N17" s="212"/>
      <c r="O17" s="212"/>
      <c r="P17" s="212"/>
      <c r="Q17" s="110"/>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thickBot="1">
      <c r="A18" s="107"/>
      <c r="B18" s="298" t="s">
        <v>85</v>
      </c>
      <c r="C18" s="298"/>
      <c r="D18" s="125" t="str">
        <f>Customer!E12</f>
        <v> </v>
      </c>
      <c r="E18" s="281"/>
      <c r="F18" s="281"/>
      <c r="G18" s="126"/>
      <c r="H18" s="126"/>
      <c r="I18" s="126"/>
      <c r="J18" s="126"/>
      <c r="K18" s="126"/>
      <c r="L18" s="126"/>
      <c r="M18" s="126"/>
      <c r="N18" s="126"/>
      <c r="O18" s="126"/>
      <c r="P18" s="126"/>
      <c r="Q18" s="110"/>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39.75" customHeight="1" thickBot="1">
      <c r="A19" s="107"/>
      <c r="B19" s="127"/>
      <c r="C19" s="91" t="s">
        <v>44</v>
      </c>
      <c r="D19" s="279" t="s">
        <v>4</v>
      </c>
      <c r="E19" s="280"/>
      <c r="F19" s="92" t="s">
        <v>31</v>
      </c>
      <c r="G19" s="144" t="s">
        <v>99</v>
      </c>
      <c r="H19" s="103" t="s">
        <v>2</v>
      </c>
      <c r="I19" s="103" t="s">
        <v>3</v>
      </c>
      <c r="J19" s="103" t="s">
        <v>27</v>
      </c>
      <c r="K19" s="103" t="s">
        <v>32</v>
      </c>
      <c r="L19" s="103" t="s">
        <v>142</v>
      </c>
      <c r="M19" s="104" t="s">
        <v>143</v>
      </c>
      <c r="N19" s="285" t="s">
        <v>107</v>
      </c>
      <c r="O19" s="286"/>
      <c r="P19" s="287"/>
      <c r="Q19" s="110"/>
      <c r="R19" s="48"/>
      <c r="S19" s="48"/>
      <c r="T19" s="48"/>
      <c r="U19" s="48"/>
      <c r="V19" s="48"/>
      <c r="W19" s="48"/>
      <c r="X19" s="48"/>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9.5" customHeight="1">
      <c r="A20" s="107"/>
      <c r="B20" s="93">
        <v>1</v>
      </c>
      <c r="C20" s="128"/>
      <c r="D20" s="277"/>
      <c r="E20" s="278"/>
      <c r="F20" s="129"/>
      <c r="G20" s="130"/>
      <c r="H20" s="131"/>
      <c r="I20" s="131"/>
      <c r="J20" s="146"/>
      <c r="K20" s="147"/>
      <c r="L20" s="132"/>
      <c r="M20" s="132"/>
      <c r="N20" s="288"/>
      <c r="O20" s="289"/>
      <c r="P20" s="290"/>
      <c r="Q20" s="110"/>
      <c r="R20" s="45">
        <f aca="true" t="shared" si="0" ref="R20:R59">IF(C20="",1,0)</f>
        <v>1</v>
      </c>
      <c r="S20" s="45">
        <f aca="true" t="shared" si="1" ref="S20:S59">IF(AND(L20="x",J20&gt;3199),1,0)</f>
        <v>0</v>
      </c>
      <c r="T20" s="45">
        <f>S20</f>
        <v>0</v>
      </c>
      <c r="V20" s="43" t="s">
        <v>80</v>
      </c>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9.5" customHeight="1">
      <c r="A21" s="107"/>
      <c r="B21" s="94">
        <v>2</v>
      </c>
      <c r="C21" s="128"/>
      <c r="D21" s="277"/>
      <c r="E21" s="278"/>
      <c r="F21" s="129"/>
      <c r="G21" s="130"/>
      <c r="H21" s="132"/>
      <c r="I21" s="132"/>
      <c r="J21" s="146"/>
      <c r="K21" s="132"/>
      <c r="L21" s="132"/>
      <c r="M21" s="132"/>
      <c r="N21" s="291"/>
      <c r="O21" s="292"/>
      <c r="P21" s="293"/>
      <c r="Q21" s="110"/>
      <c r="R21" s="45">
        <f t="shared" si="0"/>
        <v>1</v>
      </c>
      <c r="S21" s="45">
        <f t="shared" si="1"/>
        <v>0</v>
      </c>
      <c r="T21" s="45">
        <f aca="true" t="shared" si="2" ref="T21:T59">S21</f>
        <v>0</v>
      </c>
      <c r="V21" s="43" t="s">
        <v>81</v>
      </c>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9.5" customHeight="1">
      <c r="A22" s="107"/>
      <c r="B22" s="94">
        <v>3</v>
      </c>
      <c r="C22" s="128"/>
      <c r="D22" s="277"/>
      <c r="E22" s="278"/>
      <c r="F22" s="129"/>
      <c r="G22" s="130"/>
      <c r="H22" s="132"/>
      <c r="I22" s="132"/>
      <c r="J22" s="146"/>
      <c r="K22" s="132"/>
      <c r="L22" s="132"/>
      <c r="M22" s="132"/>
      <c r="N22" s="291"/>
      <c r="O22" s="292"/>
      <c r="P22" s="293"/>
      <c r="Q22" s="110"/>
      <c r="R22" s="45">
        <f t="shared" si="0"/>
        <v>1</v>
      </c>
      <c r="S22" s="45">
        <f t="shared" si="1"/>
        <v>0</v>
      </c>
      <c r="T22" s="45">
        <f t="shared" si="2"/>
        <v>0</v>
      </c>
      <c r="V22" s="43" t="s">
        <v>82</v>
      </c>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9.5" customHeight="1">
      <c r="A23" s="107"/>
      <c r="B23" s="94">
        <v>4</v>
      </c>
      <c r="C23" s="128"/>
      <c r="D23" s="277"/>
      <c r="E23" s="278"/>
      <c r="F23" s="129"/>
      <c r="G23" s="130"/>
      <c r="H23" s="132"/>
      <c r="I23" s="132"/>
      <c r="J23" s="146"/>
      <c r="K23" s="132"/>
      <c r="L23" s="132"/>
      <c r="M23" s="132"/>
      <c r="N23" s="291"/>
      <c r="O23" s="292"/>
      <c r="P23" s="293"/>
      <c r="Q23" s="110"/>
      <c r="R23" s="45">
        <f t="shared" si="0"/>
        <v>1</v>
      </c>
      <c r="S23" s="45">
        <f t="shared" si="1"/>
        <v>0</v>
      </c>
      <c r="T23" s="45">
        <f t="shared" si="2"/>
        <v>0</v>
      </c>
      <c r="V23" s="43" t="s">
        <v>83</v>
      </c>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9.5" customHeight="1">
      <c r="A24" s="107"/>
      <c r="B24" s="94">
        <v>5</v>
      </c>
      <c r="C24" s="128"/>
      <c r="D24" s="277"/>
      <c r="E24" s="278"/>
      <c r="F24" s="129"/>
      <c r="G24" s="130"/>
      <c r="H24" s="132"/>
      <c r="I24" s="132"/>
      <c r="J24" s="146"/>
      <c r="K24" s="132"/>
      <c r="L24" s="132"/>
      <c r="M24" s="132"/>
      <c r="N24" s="291"/>
      <c r="O24" s="292"/>
      <c r="P24" s="293"/>
      <c r="Q24" s="110"/>
      <c r="R24" s="45">
        <f t="shared" si="0"/>
        <v>1</v>
      </c>
      <c r="S24" s="45">
        <f t="shared" si="1"/>
        <v>0</v>
      </c>
      <c r="T24" s="45">
        <f t="shared" si="2"/>
        <v>0</v>
      </c>
      <c r="V24" s="43" t="s">
        <v>84</v>
      </c>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9.5" customHeight="1">
      <c r="A25" s="107"/>
      <c r="B25" s="94">
        <v>6</v>
      </c>
      <c r="C25" s="128"/>
      <c r="D25" s="277"/>
      <c r="E25" s="278"/>
      <c r="F25" s="129"/>
      <c r="G25" s="130"/>
      <c r="H25" s="132"/>
      <c r="I25" s="132"/>
      <c r="J25" s="146"/>
      <c r="K25" s="132"/>
      <c r="L25" s="132"/>
      <c r="M25" s="132"/>
      <c r="N25" s="291"/>
      <c r="O25" s="292"/>
      <c r="P25" s="293"/>
      <c r="Q25" s="110"/>
      <c r="R25" s="45">
        <f t="shared" si="0"/>
        <v>1</v>
      </c>
      <c r="S25" s="45">
        <f t="shared" si="1"/>
        <v>0</v>
      </c>
      <c r="T25" s="45">
        <f t="shared" si="2"/>
        <v>0</v>
      </c>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9.5" customHeight="1">
      <c r="A26" s="107"/>
      <c r="B26" s="94">
        <v>7</v>
      </c>
      <c r="C26" s="128"/>
      <c r="D26" s="277"/>
      <c r="E26" s="278"/>
      <c r="F26" s="129"/>
      <c r="G26" s="130"/>
      <c r="H26" s="132"/>
      <c r="I26" s="132"/>
      <c r="J26" s="146"/>
      <c r="K26" s="132"/>
      <c r="L26" s="132"/>
      <c r="M26" s="132"/>
      <c r="N26" s="291"/>
      <c r="O26" s="292"/>
      <c r="P26" s="293"/>
      <c r="Q26" s="110"/>
      <c r="R26" s="45">
        <f t="shared" si="0"/>
        <v>1</v>
      </c>
      <c r="S26" s="45">
        <f t="shared" si="1"/>
        <v>0</v>
      </c>
      <c r="T26" s="45">
        <f t="shared" si="2"/>
        <v>0</v>
      </c>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9.5" customHeight="1">
      <c r="A27" s="107"/>
      <c r="B27" s="94">
        <v>8</v>
      </c>
      <c r="C27" s="128"/>
      <c r="D27" s="277"/>
      <c r="E27" s="278"/>
      <c r="F27" s="129"/>
      <c r="G27" s="130"/>
      <c r="H27" s="132"/>
      <c r="I27" s="132"/>
      <c r="J27" s="146"/>
      <c r="K27" s="132"/>
      <c r="L27" s="132"/>
      <c r="M27" s="132"/>
      <c r="N27" s="291"/>
      <c r="O27" s="292"/>
      <c r="P27" s="293"/>
      <c r="Q27" s="110"/>
      <c r="R27" s="45">
        <f t="shared" si="0"/>
        <v>1</v>
      </c>
      <c r="S27" s="45">
        <f t="shared" si="1"/>
        <v>0</v>
      </c>
      <c r="T27" s="45">
        <f t="shared" si="2"/>
        <v>0</v>
      </c>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9.5" customHeight="1">
      <c r="A28" s="107"/>
      <c r="B28" s="94">
        <v>9</v>
      </c>
      <c r="C28" s="128"/>
      <c r="D28" s="277"/>
      <c r="E28" s="278"/>
      <c r="F28" s="129"/>
      <c r="G28" s="130"/>
      <c r="H28" s="132"/>
      <c r="I28" s="132"/>
      <c r="J28" s="146"/>
      <c r="K28" s="132"/>
      <c r="L28" s="132"/>
      <c r="M28" s="132"/>
      <c r="N28" s="291"/>
      <c r="O28" s="292"/>
      <c r="P28" s="293"/>
      <c r="Q28" s="110"/>
      <c r="R28" s="45">
        <f t="shared" si="0"/>
        <v>1</v>
      </c>
      <c r="S28" s="45">
        <f t="shared" si="1"/>
        <v>0</v>
      </c>
      <c r="T28" s="45">
        <f t="shared" si="2"/>
        <v>0</v>
      </c>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9.5" customHeight="1">
      <c r="A29" s="107"/>
      <c r="B29" s="95">
        <v>10</v>
      </c>
      <c r="C29" s="128"/>
      <c r="D29" s="277"/>
      <c r="E29" s="278"/>
      <c r="F29" s="129"/>
      <c r="G29" s="130"/>
      <c r="H29" s="132"/>
      <c r="I29" s="132"/>
      <c r="J29" s="146"/>
      <c r="K29" s="132"/>
      <c r="L29" s="132"/>
      <c r="M29" s="132"/>
      <c r="N29" s="291"/>
      <c r="O29" s="292"/>
      <c r="P29" s="293"/>
      <c r="Q29" s="110"/>
      <c r="R29" s="45">
        <f t="shared" si="0"/>
        <v>1</v>
      </c>
      <c r="S29" s="45">
        <f t="shared" si="1"/>
        <v>0</v>
      </c>
      <c r="T29" s="45">
        <f t="shared" si="2"/>
        <v>0</v>
      </c>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9.5" customHeight="1">
      <c r="A30" s="107"/>
      <c r="B30" s="95">
        <v>11</v>
      </c>
      <c r="C30" s="128"/>
      <c r="D30" s="277"/>
      <c r="E30" s="278"/>
      <c r="F30" s="129"/>
      <c r="G30" s="130"/>
      <c r="H30" s="132"/>
      <c r="I30" s="132"/>
      <c r="J30" s="146"/>
      <c r="K30" s="132"/>
      <c r="L30" s="132"/>
      <c r="M30" s="132"/>
      <c r="N30" s="291"/>
      <c r="O30" s="292"/>
      <c r="P30" s="293"/>
      <c r="Q30" s="110"/>
      <c r="R30" s="45">
        <f t="shared" si="0"/>
        <v>1</v>
      </c>
      <c r="S30" s="45">
        <f t="shared" si="1"/>
        <v>0</v>
      </c>
      <c r="T30" s="45">
        <f t="shared" si="2"/>
        <v>0</v>
      </c>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9.5" customHeight="1">
      <c r="A31" s="107"/>
      <c r="B31" s="95">
        <v>12</v>
      </c>
      <c r="C31" s="128"/>
      <c r="D31" s="277"/>
      <c r="E31" s="278"/>
      <c r="F31" s="129"/>
      <c r="G31" s="130"/>
      <c r="H31" s="132"/>
      <c r="I31" s="132"/>
      <c r="J31" s="146"/>
      <c r="K31" s="132"/>
      <c r="L31" s="132"/>
      <c r="M31" s="132"/>
      <c r="N31" s="291"/>
      <c r="O31" s="292"/>
      <c r="P31" s="293"/>
      <c r="Q31" s="110"/>
      <c r="R31" s="45">
        <f t="shared" si="0"/>
        <v>1</v>
      </c>
      <c r="S31" s="45">
        <f t="shared" si="1"/>
        <v>0</v>
      </c>
      <c r="T31" s="45">
        <f t="shared" si="2"/>
        <v>0</v>
      </c>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9.5" customHeight="1">
      <c r="A32" s="107"/>
      <c r="B32" s="95">
        <v>13</v>
      </c>
      <c r="C32" s="128"/>
      <c r="D32" s="277"/>
      <c r="E32" s="278"/>
      <c r="F32" s="129"/>
      <c r="G32" s="130"/>
      <c r="H32" s="132"/>
      <c r="I32" s="132"/>
      <c r="J32" s="146"/>
      <c r="K32" s="132"/>
      <c r="L32" s="132"/>
      <c r="M32" s="132"/>
      <c r="N32" s="291"/>
      <c r="O32" s="292"/>
      <c r="P32" s="293"/>
      <c r="Q32" s="110"/>
      <c r="R32" s="45">
        <f t="shared" si="0"/>
        <v>1</v>
      </c>
      <c r="S32" s="45">
        <f t="shared" si="1"/>
        <v>0</v>
      </c>
      <c r="T32" s="45">
        <f t="shared" si="2"/>
        <v>0</v>
      </c>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9.5" customHeight="1">
      <c r="A33" s="107"/>
      <c r="B33" s="95">
        <v>14</v>
      </c>
      <c r="C33" s="128"/>
      <c r="D33" s="277"/>
      <c r="E33" s="278"/>
      <c r="F33" s="129"/>
      <c r="G33" s="130"/>
      <c r="H33" s="132"/>
      <c r="I33" s="132"/>
      <c r="J33" s="146"/>
      <c r="K33" s="132"/>
      <c r="L33" s="132"/>
      <c r="M33" s="132"/>
      <c r="N33" s="291"/>
      <c r="O33" s="292"/>
      <c r="P33" s="293"/>
      <c r="Q33" s="110"/>
      <c r="R33" s="45">
        <f t="shared" si="0"/>
        <v>1</v>
      </c>
      <c r="S33" s="45">
        <f t="shared" si="1"/>
        <v>0</v>
      </c>
      <c r="T33" s="45">
        <f t="shared" si="2"/>
        <v>0</v>
      </c>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9.5" customHeight="1">
      <c r="A34" s="107"/>
      <c r="B34" s="95">
        <v>15</v>
      </c>
      <c r="C34" s="128"/>
      <c r="D34" s="277"/>
      <c r="E34" s="278"/>
      <c r="F34" s="129"/>
      <c r="G34" s="130"/>
      <c r="H34" s="132"/>
      <c r="I34" s="132"/>
      <c r="J34" s="146"/>
      <c r="K34" s="132"/>
      <c r="L34" s="132"/>
      <c r="M34" s="132"/>
      <c r="N34" s="291"/>
      <c r="O34" s="292"/>
      <c r="P34" s="293"/>
      <c r="Q34" s="110"/>
      <c r="R34" s="45">
        <f t="shared" si="0"/>
        <v>1</v>
      </c>
      <c r="S34" s="45">
        <f t="shared" si="1"/>
        <v>0</v>
      </c>
      <c r="T34" s="45">
        <f t="shared" si="2"/>
        <v>0</v>
      </c>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9.5" customHeight="1">
      <c r="A35" s="107"/>
      <c r="B35" s="95">
        <v>16</v>
      </c>
      <c r="C35" s="128"/>
      <c r="D35" s="277"/>
      <c r="E35" s="278"/>
      <c r="F35" s="129"/>
      <c r="G35" s="130"/>
      <c r="H35" s="132"/>
      <c r="I35" s="132"/>
      <c r="J35" s="146"/>
      <c r="K35" s="132"/>
      <c r="L35" s="132"/>
      <c r="M35" s="132"/>
      <c r="N35" s="291"/>
      <c r="O35" s="292"/>
      <c r="P35" s="293"/>
      <c r="Q35" s="110"/>
      <c r="R35" s="45">
        <f t="shared" si="0"/>
        <v>1</v>
      </c>
      <c r="S35" s="45">
        <f t="shared" si="1"/>
        <v>0</v>
      </c>
      <c r="T35" s="45">
        <f t="shared" si="2"/>
        <v>0</v>
      </c>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9.5" customHeight="1">
      <c r="A36" s="107"/>
      <c r="B36" s="95">
        <v>17</v>
      </c>
      <c r="C36" s="128"/>
      <c r="D36" s="277"/>
      <c r="E36" s="278"/>
      <c r="F36" s="129"/>
      <c r="G36" s="130"/>
      <c r="H36" s="132"/>
      <c r="I36" s="132"/>
      <c r="J36" s="146"/>
      <c r="K36" s="132"/>
      <c r="L36" s="132"/>
      <c r="M36" s="132"/>
      <c r="N36" s="291"/>
      <c r="O36" s="292"/>
      <c r="P36" s="293"/>
      <c r="Q36" s="110"/>
      <c r="R36" s="45">
        <f t="shared" si="0"/>
        <v>1</v>
      </c>
      <c r="S36" s="45">
        <f t="shared" si="1"/>
        <v>0</v>
      </c>
      <c r="T36" s="45">
        <f t="shared" si="2"/>
        <v>0</v>
      </c>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9.5" customHeight="1">
      <c r="A37" s="107"/>
      <c r="B37" s="95">
        <v>18</v>
      </c>
      <c r="C37" s="128"/>
      <c r="D37" s="277"/>
      <c r="E37" s="278"/>
      <c r="F37" s="129"/>
      <c r="G37" s="130"/>
      <c r="H37" s="132"/>
      <c r="I37" s="132"/>
      <c r="J37" s="146"/>
      <c r="K37" s="132"/>
      <c r="L37" s="132"/>
      <c r="M37" s="132"/>
      <c r="N37" s="291"/>
      <c r="O37" s="292"/>
      <c r="P37" s="293"/>
      <c r="Q37" s="110"/>
      <c r="R37" s="45">
        <f t="shared" si="0"/>
        <v>1</v>
      </c>
      <c r="S37" s="45">
        <f t="shared" si="1"/>
        <v>0</v>
      </c>
      <c r="T37" s="45">
        <f t="shared" si="2"/>
        <v>0</v>
      </c>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9.5" customHeight="1">
      <c r="A38" s="107"/>
      <c r="B38" s="95">
        <v>19</v>
      </c>
      <c r="C38" s="128"/>
      <c r="D38" s="277"/>
      <c r="E38" s="278"/>
      <c r="F38" s="129"/>
      <c r="G38" s="130"/>
      <c r="H38" s="132"/>
      <c r="I38" s="132"/>
      <c r="J38" s="146"/>
      <c r="K38" s="132"/>
      <c r="L38" s="132"/>
      <c r="M38" s="132"/>
      <c r="N38" s="291"/>
      <c r="O38" s="292"/>
      <c r="P38" s="293"/>
      <c r="Q38" s="110"/>
      <c r="R38" s="45">
        <f t="shared" si="0"/>
        <v>1</v>
      </c>
      <c r="S38" s="45">
        <f t="shared" si="1"/>
        <v>0</v>
      </c>
      <c r="T38" s="45">
        <f t="shared" si="2"/>
        <v>0</v>
      </c>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9.5" customHeight="1">
      <c r="A39" s="107"/>
      <c r="B39" s="95">
        <v>20</v>
      </c>
      <c r="C39" s="128"/>
      <c r="D39" s="277"/>
      <c r="E39" s="278"/>
      <c r="F39" s="129"/>
      <c r="G39" s="130"/>
      <c r="H39" s="132"/>
      <c r="I39" s="132"/>
      <c r="J39" s="146"/>
      <c r="K39" s="132"/>
      <c r="L39" s="132"/>
      <c r="M39" s="132"/>
      <c r="N39" s="291"/>
      <c r="O39" s="292"/>
      <c r="P39" s="293"/>
      <c r="Q39" s="110"/>
      <c r="R39" s="45">
        <f t="shared" si="0"/>
        <v>1</v>
      </c>
      <c r="S39" s="45">
        <f t="shared" si="1"/>
        <v>0</v>
      </c>
      <c r="T39" s="45">
        <f t="shared" si="2"/>
        <v>0</v>
      </c>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row>
    <row r="40" spans="1:108" ht="19.5" customHeight="1">
      <c r="A40" s="107"/>
      <c r="B40" s="95">
        <v>21</v>
      </c>
      <c r="C40" s="128"/>
      <c r="D40" s="277"/>
      <c r="E40" s="278"/>
      <c r="F40" s="129"/>
      <c r="G40" s="130"/>
      <c r="H40" s="132"/>
      <c r="I40" s="132"/>
      <c r="J40" s="146"/>
      <c r="K40" s="132"/>
      <c r="L40" s="132"/>
      <c r="M40" s="132"/>
      <c r="N40" s="291"/>
      <c r="O40" s="292"/>
      <c r="P40" s="293"/>
      <c r="Q40" s="110"/>
      <c r="R40" s="45">
        <f t="shared" si="0"/>
        <v>1</v>
      </c>
      <c r="S40" s="45">
        <f t="shared" si="1"/>
        <v>0</v>
      </c>
      <c r="T40" s="45">
        <f t="shared" si="2"/>
        <v>0</v>
      </c>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row>
    <row r="41" spans="1:108" ht="19.5" customHeight="1">
      <c r="A41" s="107"/>
      <c r="B41" s="95">
        <v>22</v>
      </c>
      <c r="C41" s="128"/>
      <c r="D41" s="277"/>
      <c r="E41" s="278"/>
      <c r="F41" s="129"/>
      <c r="G41" s="130"/>
      <c r="H41" s="132"/>
      <c r="I41" s="132"/>
      <c r="J41" s="146"/>
      <c r="K41" s="132"/>
      <c r="L41" s="132"/>
      <c r="M41" s="132"/>
      <c r="N41" s="291"/>
      <c r="O41" s="292"/>
      <c r="P41" s="293"/>
      <c r="Q41" s="110"/>
      <c r="R41" s="45">
        <f t="shared" si="0"/>
        <v>1</v>
      </c>
      <c r="S41" s="45">
        <f t="shared" si="1"/>
        <v>0</v>
      </c>
      <c r="T41" s="45">
        <f t="shared" si="2"/>
        <v>0</v>
      </c>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row>
    <row r="42" spans="1:108" ht="19.5" customHeight="1">
      <c r="A42" s="107"/>
      <c r="B42" s="95">
        <v>23</v>
      </c>
      <c r="C42" s="128"/>
      <c r="D42" s="277"/>
      <c r="E42" s="278"/>
      <c r="F42" s="129"/>
      <c r="G42" s="130"/>
      <c r="H42" s="132"/>
      <c r="I42" s="132"/>
      <c r="J42" s="146"/>
      <c r="K42" s="132"/>
      <c r="L42" s="132"/>
      <c r="M42" s="132"/>
      <c r="N42" s="291"/>
      <c r="O42" s="292"/>
      <c r="P42" s="293"/>
      <c r="Q42" s="110"/>
      <c r="R42" s="45">
        <f t="shared" si="0"/>
        <v>1</v>
      </c>
      <c r="S42" s="45">
        <f t="shared" si="1"/>
        <v>0</v>
      </c>
      <c r="T42" s="45">
        <f t="shared" si="2"/>
        <v>0</v>
      </c>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row>
    <row r="43" spans="1:108" ht="19.5" customHeight="1">
      <c r="A43" s="107"/>
      <c r="B43" s="95">
        <v>24</v>
      </c>
      <c r="C43" s="128"/>
      <c r="D43" s="277"/>
      <c r="E43" s="278"/>
      <c r="F43" s="129"/>
      <c r="G43" s="130"/>
      <c r="H43" s="132"/>
      <c r="I43" s="132"/>
      <c r="J43" s="146"/>
      <c r="K43" s="132"/>
      <c r="L43" s="132"/>
      <c r="M43" s="132"/>
      <c r="N43" s="291"/>
      <c r="O43" s="292"/>
      <c r="P43" s="293"/>
      <c r="Q43" s="110"/>
      <c r="R43" s="45">
        <f t="shared" si="0"/>
        <v>1</v>
      </c>
      <c r="S43" s="45">
        <f t="shared" si="1"/>
        <v>0</v>
      </c>
      <c r="T43" s="45">
        <f t="shared" si="2"/>
        <v>0</v>
      </c>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row>
    <row r="44" spans="1:108" ht="19.5" customHeight="1">
      <c r="A44" s="107"/>
      <c r="B44" s="95">
        <v>25</v>
      </c>
      <c r="C44" s="128"/>
      <c r="D44" s="277"/>
      <c r="E44" s="278"/>
      <c r="F44" s="129"/>
      <c r="G44" s="130"/>
      <c r="H44" s="132"/>
      <c r="I44" s="132"/>
      <c r="J44" s="146"/>
      <c r="K44" s="132"/>
      <c r="L44" s="132"/>
      <c r="M44" s="132"/>
      <c r="N44" s="291"/>
      <c r="O44" s="292"/>
      <c r="P44" s="293"/>
      <c r="Q44" s="110"/>
      <c r="R44" s="45">
        <f t="shared" si="0"/>
        <v>1</v>
      </c>
      <c r="S44" s="45">
        <f t="shared" si="1"/>
        <v>0</v>
      </c>
      <c r="T44" s="45">
        <f t="shared" si="2"/>
        <v>0</v>
      </c>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row>
    <row r="45" spans="1:108" ht="19.5" customHeight="1">
      <c r="A45" s="107"/>
      <c r="B45" s="95">
        <v>26</v>
      </c>
      <c r="C45" s="128"/>
      <c r="D45" s="277"/>
      <c r="E45" s="278"/>
      <c r="F45" s="129"/>
      <c r="G45" s="130"/>
      <c r="H45" s="132"/>
      <c r="I45" s="132"/>
      <c r="J45" s="146"/>
      <c r="K45" s="132"/>
      <c r="L45" s="132"/>
      <c r="M45" s="132"/>
      <c r="N45" s="291"/>
      <c r="O45" s="292"/>
      <c r="P45" s="293"/>
      <c r="Q45" s="110"/>
      <c r="R45" s="45">
        <f t="shared" si="0"/>
        <v>1</v>
      </c>
      <c r="S45" s="45">
        <f t="shared" si="1"/>
        <v>0</v>
      </c>
      <c r="T45" s="45">
        <f t="shared" si="2"/>
        <v>0</v>
      </c>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row>
    <row r="46" spans="1:108" ht="19.5" customHeight="1">
      <c r="A46" s="107"/>
      <c r="B46" s="95">
        <v>27</v>
      </c>
      <c r="C46" s="128"/>
      <c r="D46" s="277"/>
      <c r="E46" s="278"/>
      <c r="F46" s="129"/>
      <c r="G46" s="130"/>
      <c r="H46" s="132"/>
      <c r="I46" s="132"/>
      <c r="J46" s="146"/>
      <c r="K46" s="132"/>
      <c r="L46" s="132"/>
      <c r="M46" s="132"/>
      <c r="N46" s="291"/>
      <c r="O46" s="292"/>
      <c r="P46" s="293"/>
      <c r="Q46" s="110"/>
      <c r="R46" s="45">
        <f t="shared" si="0"/>
        <v>1</v>
      </c>
      <c r="S46" s="45">
        <f t="shared" si="1"/>
        <v>0</v>
      </c>
      <c r="T46" s="45">
        <f t="shared" si="2"/>
        <v>0</v>
      </c>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row>
    <row r="47" spans="1:108" ht="19.5" customHeight="1">
      <c r="A47" s="107"/>
      <c r="B47" s="95">
        <v>28</v>
      </c>
      <c r="C47" s="128"/>
      <c r="D47" s="277"/>
      <c r="E47" s="278"/>
      <c r="F47" s="129"/>
      <c r="G47" s="130"/>
      <c r="H47" s="132"/>
      <c r="I47" s="132"/>
      <c r="J47" s="146"/>
      <c r="K47" s="132"/>
      <c r="L47" s="132"/>
      <c r="M47" s="132"/>
      <c r="N47" s="291"/>
      <c r="O47" s="292"/>
      <c r="P47" s="293"/>
      <c r="Q47" s="110"/>
      <c r="R47" s="45">
        <f t="shared" si="0"/>
        <v>1</v>
      </c>
      <c r="S47" s="45">
        <f t="shared" si="1"/>
        <v>0</v>
      </c>
      <c r="T47" s="45">
        <f t="shared" si="2"/>
        <v>0</v>
      </c>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row>
    <row r="48" spans="1:108" ht="19.5" customHeight="1">
      <c r="A48" s="107"/>
      <c r="B48" s="95">
        <v>29</v>
      </c>
      <c r="C48" s="128"/>
      <c r="D48" s="277"/>
      <c r="E48" s="278"/>
      <c r="F48" s="129"/>
      <c r="G48" s="130"/>
      <c r="H48" s="132"/>
      <c r="I48" s="132"/>
      <c r="J48" s="146"/>
      <c r="K48" s="132"/>
      <c r="L48" s="132"/>
      <c r="M48" s="132"/>
      <c r="N48" s="291"/>
      <c r="O48" s="292"/>
      <c r="P48" s="293"/>
      <c r="Q48" s="110"/>
      <c r="R48" s="45">
        <f t="shared" si="0"/>
        <v>1</v>
      </c>
      <c r="S48" s="45">
        <f t="shared" si="1"/>
        <v>0</v>
      </c>
      <c r="T48" s="45">
        <f t="shared" si="2"/>
        <v>0</v>
      </c>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row>
    <row r="49" spans="1:108" ht="19.5" customHeight="1">
      <c r="A49" s="107"/>
      <c r="B49" s="95">
        <v>30</v>
      </c>
      <c r="C49" s="128"/>
      <c r="D49" s="277"/>
      <c r="E49" s="278"/>
      <c r="F49" s="129"/>
      <c r="G49" s="130"/>
      <c r="H49" s="132"/>
      <c r="I49" s="132"/>
      <c r="J49" s="146"/>
      <c r="K49" s="132"/>
      <c r="L49" s="132"/>
      <c r="M49" s="132"/>
      <c r="N49" s="291"/>
      <c r="O49" s="292"/>
      <c r="P49" s="293"/>
      <c r="Q49" s="110"/>
      <c r="R49" s="45">
        <f t="shared" si="0"/>
        <v>1</v>
      </c>
      <c r="S49" s="45">
        <f t="shared" si="1"/>
        <v>0</v>
      </c>
      <c r="T49" s="45">
        <f t="shared" si="2"/>
        <v>0</v>
      </c>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row>
    <row r="50" spans="1:108" ht="19.5" customHeight="1">
      <c r="A50" s="107"/>
      <c r="B50" s="95">
        <v>31</v>
      </c>
      <c r="C50" s="128"/>
      <c r="D50" s="277"/>
      <c r="E50" s="278"/>
      <c r="F50" s="129"/>
      <c r="G50" s="130"/>
      <c r="H50" s="132"/>
      <c r="I50" s="132"/>
      <c r="J50" s="146"/>
      <c r="K50" s="132"/>
      <c r="L50" s="132"/>
      <c r="M50" s="132"/>
      <c r="N50" s="291"/>
      <c r="O50" s="292"/>
      <c r="P50" s="293"/>
      <c r="Q50" s="110"/>
      <c r="R50" s="45">
        <f t="shared" si="0"/>
        <v>1</v>
      </c>
      <c r="S50" s="45">
        <f t="shared" si="1"/>
        <v>0</v>
      </c>
      <c r="T50" s="45">
        <f t="shared" si="2"/>
        <v>0</v>
      </c>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row>
    <row r="51" spans="1:108" ht="19.5" customHeight="1">
      <c r="A51" s="107"/>
      <c r="B51" s="95">
        <v>32</v>
      </c>
      <c r="C51" s="128"/>
      <c r="D51" s="277"/>
      <c r="E51" s="278"/>
      <c r="F51" s="129"/>
      <c r="G51" s="130"/>
      <c r="H51" s="132"/>
      <c r="I51" s="132"/>
      <c r="J51" s="146"/>
      <c r="K51" s="132"/>
      <c r="L51" s="132"/>
      <c r="M51" s="132"/>
      <c r="N51" s="291"/>
      <c r="O51" s="292"/>
      <c r="P51" s="293"/>
      <c r="Q51" s="110"/>
      <c r="R51" s="45">
        <f t="shared" si="0"/>
        <v>1</v>
      </c>
      <c r="S51" s="45">
        <f t="shared" si="1"/>
        <v>0</v>
      </c>
      <c r="T51" s="45">
        <f t="shared" si="2"/>
        <v>0</v>
      </c>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row>
    <row r="52" spans="1:108" ht="19.5" customHeight="1">
      <c r="A52" s="107"/>
      <c r="B52" s="95">
        <v>33</v>
      </c>
      <c r="C52" s="128"/>
      <c r="D52" s="277"/>
      <c r="E52" s="278"/>
      <c r="F52" s="129"/>
      <c r="G52" s="130"/>
      <c r="H52" s="132"/>
      <c r="I52" s="132"/>
      <c r="J52" s="146"/>
      <c r="K52" s="132"/>
      <c r="L52" s="132"/>
      <c r="M52" s="132"/>
      <c r="N52" s="291"/>
      <c r="O52" s="292"/>
      <c r="P52" s="293"/>
      <c r="Q52" s="110"/>
      <c r="R52" s="45">
        <f t="shared" si="0"/>
        <v>1</v>
      </c>
      <c r="S52" s="45">
        <f t="shared" si="1"/>
        <v>0</v>
      </c>
      <c r="T52" s="45">
        <f t="shared" si="2"/>
        <v>0</v>
      </c>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row>
    <row r="53" spans="1:108" ht="19.5" customHeight="1">
      <c r="A53" s="107"/>
      <c r="B53" s="95">
        <v>34</v>
      </c>
      <c r="C53" s="128"/>
      <c r="D53" s="277"/>
      <c r="E53" s="278"/>
      <c r="F53" s="129"/>
      <c r="G53" s="130"/>
      <c r="H53" s="132"/>
      <c r="I53" s="132"/>
      <c r="J53" s="146"/>
      <c r="K53" s="132"/>
      <c r="L53" s="132"/>
      <c r="M53" s="132"/>
      <c r="N53" s="291"/>
      <c r="O53" s="292"/>
      <c r="P53" s="293"/>
      <c r="Q53" s="110"/>
      <c r="R53" s="45">
        <f t="shared" si="0"/>
        <v>1</v>
      </c>
      <c r="S53" s="45">
        <f t="shared" si="1"/>
        <v>0</v>
      </c>
      <c r="T53" s="45">
        <f t="shared" si="2"/>
        <v>0</v>
      </c>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row>
    <row r="54" spans="1:108" ht="19.5" customHeight="1">
      <c r="A54" s="107"/>
      <c r="B54" s="95">
        <v>35</v>
      </c>
      <c r="C54" s="128"/>
      <c r="D54" s="277"/>
      <c r="E54" s="278"/>
      <c r="F54" s="129"/>
      <c r="G54" s="130"/>
      <c r="H54" s="132"/>
      <c r="I54" s="132"/>
      <c r="J54" s="146"/>
      <c r="K54" s="132"/>
      <c r="L54" s="132"/>
      <c r="M54" s="132"/>
      <c r="N54" s="291"/>
      <c r="O54" s="292"/>
      <c r="P54" s="293"/>
      <c r="Q54" s="110"/>
      <c r="R54" s="45">
        <f t="shared" si="0"/>
        <v>1</v>
      </c>
      <c r="S54" s="45">
        <f t="shared" si="1"/>
        <v>0</v>
      </c>
      <c r="T54" s="45">
        <f t="shared" si="2"/>
        <v>0</v>
      </c>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row>
    <row r="55" spans="1:108" ht="19.5" customHeight="1">
      <c r="A55" s="107"/>
      <c r="B55" s="95">
        <v>36</v>
      </c>
      <c r="C55" s="128"/>
      <c r="D55" s="277"/>
      <c r="E55" s="278"/>
      <c r="F55" s="129"/>
      <c r="G55" s="130"/>
      <c r="H55" s="132"/>
      <c r="I55" s="132"/>
      <c r="J55" s="146"/>
      <c r="K55" s="132"/>
      <c r="L55" s="132"/>
      <c r="M55" s="132"/>
      <c r="N55" s="291"/>
      <c r="O55" s="292"/>
      <c r="P55" s="293"/>
      <c r="Q55" s="110"/>
      <c r="R55" s="45">
        <f t="shared" si="0"/>
        <v>1</v>
      </c>
      <c r="S55" s="45">
        <f t="shared" si="1"/>
        <v>0</v>
      </c>
      <c r="T55" s="45">
        <f t="shared" si="2"/>
        <v>0</v>
      </c>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row>
    <row r="56" spans="1:108" ht="19.5" customHeight="1">
      <c r="A56" s="107"/>
      <c r="B56" s="95">
        <v>37</v>
      </c>
      <c r="C56" s="128"/>
      <c r="D56" s="277"/>
      <c r="E56" s="278"/>
      <c r="F56" s="129"/>
      <c r="G56" s="130"/>
      <c r="H56" s="132"/>
      <c r="I56" s="132"/>
      <c r="J56" s="146"/>
      <c r="K56" s="132"/>
      <c r="L56" s="132"/>
      <c r="M56" s="132"/>
      <c r="N56" s="291"/>
      <c r="O56" s="292"/>
      <c r="P56" s="293"/>
      <c r="Q56" s="110"/>
      <c r="R56" s="45">
        <f t="shared" si="0"/>
        <v>1</v>
      </c>
      <c r="S56" s="45">
        <f t="shared" si="1"/>
        <v>0</v>
      </c>
      <c r="T56" s="45">
        <f t="shared" si="2"/>
        <v>0</v>
      </c>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row>
    <row r="57" spans="1:108" ht="19.5" customHeight="1">
      <c r="A57" s="107"/>
      <c r="B57" s="95">
        <v>38</v>
      </c>
      <c r="C57" s="128"/>
      <c r="D57" s="277"/>
      <c r="E57" s="278"/>
      <c r="F57" s="129"/>
      <c r="G57" s="130"/>
      <c r="H57" s="132"/>
      <c r="I57" s="132"/>
      <c r="J57" s="146"/>
      <c r="K57" s="132"/>
      <c r="L57" s="132"/>
      <c r="M57" s="132"/>
      <c r="N57" s="291"/>
      <c r="O57" s="292"/>
      <c r="P57" s="293"/>
      <c r="Q57" s="110"/>
      <c r="R57" s="45">
        <f t="shared" si="0"/>
        <v>1</v>
      </c>
      <c r="S57" s="45">
        <f t="shared" si="1"/>
        <v>0</v>
      </c>
      <c r="T57" s="45">
        <f t="shared" si="2"/>
        <v>0</v>
      </c>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row>
    <row r="58" spans="1:108" ht="19.5" customHeight="1">
      <c r="A58" s="107"/>
      <c r="B58" s="95">
        <v>39</v>
      </c>
      <c r="C58" s="128"/>
      <c r="D58" s="277"/>
      <c r="E58" s="278"/>
      <c r="F58" s="129"/>
      <c r="G58" s="130"/>
      <c r="H58" s="132"/>
      <c r="I58" s="132"/>
      <c r="J58" s="146"/>
      <c r="K58" s="132"/>
      <c r="L58" s="132"/>
      <c r="M58" s="132"/>
      <c r="N58" s="291"/>
      <c r="O58" s="292"/>
      <c r="P58" s="293"/>
      <c r="Q58" s="110"/>
      <c r="R58" s="45">
        <f t="shared" si="0"/>
        <v>1</v>
      </c>
      <c r="S58" s="45">
        <f t="shared" si="1"/>
        <v>0</v>
      </c>
      <c r="T58" s="45">
        <f t="shared" si="2"/>
        <v>0</v>
      </c>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row>
    <row r="59" spans="1:108" ht="19.5" customHeight="1" thickBot="1">
      <c r="A59" s="107"/>
      <c r="B59" s="96">
        <v>40</v>
      </c>
      <c r="C59" s="128"/>
      <c r="D59" s="277"/>
      <c r="E59" s="278"/>
      <c r="F59" s="129"/>
      <c r="G59" s="130"/>
      <c r="H59" s="145"/>
      <c r="I59" s="132"/>
      <c r="J59" s="146"/>
      <c r="K59" s="145"/>
      <c r="L59" s="132"/>
      <c r="M59" s="132"/>
      <c r="N59" s="299"/>
      <c r="O59" s="300"/>
      <c r="P59" s="301"/>
      <c r="Q59" s="110"/>
      <c r="R59" s="45">
        <f t="shared" si="0"/>
        <v>1</v>
      </c>
      <c r="S59" s="45">
        <f t="shared" si="1"/>
        <v>0</v>
      </c>
      <c r="T59" s="45">
        <f t="shared" si="2"/>
        <v>0</v>
      </c>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row>
    <row r="60" spans="1:108" ht="19.5" customHeight="1">
      <c r="A60" s="107"/>
      <c r="B60" s="107"/>
      <c r="C60" s="133"/>
      <c r="D60" s="133"/>
      <c r="E60" s="133"/>
      <c r="F60" s="133"/>
      <c r="G60" s="133"/>
      <c r="H60" s="133"/>
      <c r="I60" s="133"/>
      <c r="J60" s="133"/>
      <c r="K60" s="133"/>
      <c r="L60" s="133"/>
      <c r="M60" s="134"/>
      <c r="N60" s="135"/>
      <c r="O60" s="135"/>
      <c r="P60" s="135"/>
      <c r="Q60" s="110"/>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row>
    <row r="61" spans="1:108" ht="19.5" customHeight="1">
      <c r="A61" s="107"/>
      <c r="B61" s="53"/>
      <c r="C61" s="53"/>
      <c r="D61" s="220" t="s">
        <v>202</v>
      </c>
      <c r="E61" s="136"/>
      <c r="F61" s="53"/>
      <c r="G61" s="53"/>
      <c r="H61" s="220" t="s">
        <v>203</v>
      </c>
      <c r="I61" s="136"/>
      <c r="J61" s="136"/>
      <c r="K61" s="136"/>
      <c r="L61" s="220" t="s">
        <v>204</v>
      </c>
      <c r="M61" s="136"/>
      <c r="N61" s="105"/>
      <c r="O61" s="137"/>
      <c r="P61" s="54"/>
      <c r="Q61" s="110"/>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row>
    <row r="62" spans="1:108" ht="19.5" customHeight="1">
      <c r="A62" s="107"/>
      <c r="B62" s="49"/>
      <c r="C62" s="49"/>
      <c r="D62" s="106" t="s">
        <v>130</v>
      </c>
      <c r="E62" s="138"/>
      <c r="F62" s="139"/>
      <c r="G62" s="15"/>
      <c r="H62" s="106" t="s">
        <v>133</v>
      </c>
      <c r="I62" s="119"/>
      <c r="J62" s="138"/>
      <c r="K62" s="139"/>
      <c r="L62" s="106" t="s">
        <v>137</v>
      </c>
      <c r="M62" s="140"/>
      <c r="N62" s="106"/>
      <c r="O62" s="141"/>
      <c r="P62" s="51"/>
      <c r="Q62" s="110"/>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row>
    <row r="63" spans="1:24" s="1" customFormat="1" ht="19.5" customHeight="1">
      <c r="A63" s="107"/>
      <c r="B63" s="49"/>
      <c r="C63" s="49"/>
      <c r="D63" s="106" t="s">
        <v>185</v>
      </c>
      <c r="E63" s="138"/>
      <c r="F63" s="119"/>
      <c r="G63" s="15"/>
      <c r="H63" s="106" t="s">
        <v>134</v>
      </c>
      <c r="I63" s="119"/>
      <c r="J63" s="138"/>
      <c r="K63" s="119"/>
      <c r="L63" s="106" t="s">
        <v>138</v>
      </c>
      <c r="M63" s="119"/>
      <c r="N63" s="106"/>
      <c r="O63" s="141"/>
      <c r="P63" s="50"/>
      <c r="Q63" s="107"/>
      <c r="R63" s="45"/>
      <c r="S63" s="45"/>
      <c r="T63" s="45"/>
      <c r="U63" s="45"/>
      <c r="V63" s="43"/>
      <c r="W63" s="8"/>
      <c r="X63" s="8"/>
    </row>
    <row r="64" spans="1:24" s="1" customFormat="1" ht="19.5" customHeight="1">
      <c r="A64" s="119"/>
      <c r="B64" s="138"/>
      <c r="C64" s="82"/>
      <c r="D64" s="106" t="s">
        <v>131</v>
      </c>
      <c r="E64" s="119"/>
      <c r="F64" s="119"/>
      <c r="G64" s="15"/>
      <c r="H64" s="106" t="s">
        <v>135</v>
      </c>
      <c r="I64" s="119"/>
      <c r="J64" s="119"/>
      <c r="K64" s="119"/>
      <c r="L64" s="106" t="s">
        <v>139</v>
      </c>
      <c r="M64" s="119"/>
      <c r="N64" s="106"/>
      <c r="O64" s="142"/>
      <c r="P64" s="142"/>
      <c r="Q64" s="143"/>
      <c r="R64" s="45"/>
      <c r="S64" s="45"/>
      <c r="T64" s="45"/>
      <c r="U64" s="45"/>
      <c r="V64" s="43"/>
      <c r="W64" s="8"/>
      <c r="X64" s="8"/>
    </row>
    <row r="65" spans="1:24" s="1" customFormat="1" ht="19.5" customHeight="1">
      <c r="A65" s="119"/>
      <c r="B65" s="82" t="str">
        <f>Customer!B51</f>
        <v>AGT209 v.7</v>
      </c>
      <c r="C65" s="119"/>
      <c r="D65" s="106" t="s">
        <v>132</v>
      </c>
      <c r="E65" s="119"/>
      <c r="F65" s="119"/>
      <c r="G65" s="15"/>
      <c r="H65" s="106" t="s">
        <v>136</v>
      </c>
      <c r="I65" s="119"/>
      <c r="J65" s="119"/>
      <c r="K65" s="119"/>
      <c r="L65" s="106" t="s">
        <v>140</v>
      </c>
      <c r="M65" s="119"/>
      <c r="N65" s="106"/>
      <c r="O65" s="142"/>
      <c r="P65" s="142"/>
      <c r="Q65" s="143"/>
      <c r="R65" s="45"/>
      <c r="S65" s="45"/>
      <c r="T65" s="45"/>
      <c r="U65" s="45"/>
      <c r="V65" s="43"/>
      <c r="W65" s="8"/>
      <c r="X65" s="8"/>
    </row>
    <row r="66" spans="13:24" s="1" customFormat="1" ht="12.75">
      <c r="M66" s="2"/>
      <c r="N66" s="4"/>
      <c r="O66" s="4"/>
      <c r="P66" s="4"/>
      <c r="Q66" s="8"/>
      <c r="R66" s="45"/>
      <c r="S66" s="45"/>
      <c r="T66" s="45"/>
      <c r="U66" s="45"/>
      <c r="V66" s="43"/>
      <c r="W66" s="8"/>
      <c r="X66" s="8"/>
    </row>
    <row r="67" spans="13:24" s="1" customFormat="1" ht="12.75">
      <c r="M67" s="2"/>
      <c r="N67" s="4"/>
      <c r="O67" s="4"/>
      <c r="P67" s="4"/>
      <c r="Q67" s="8"/>
      <c r="R67" s="45"/>
      <c r="S67" s="45"/>
      <c r="T67" s="45"/>
      <c r="U67" s="45"/>
      <c r="V67" s="43"/>
      <c r="W67" s="8"/>
      <c r="X67" s="8"/>
    </row>
    <row r="68" spans="13:24" s="1" customFormat="1" ht="12.75">
      <c r="M68" s="2"/>
      <c r="N68" s="4"/>
      <c r="O68" s="4"/>
      <c r="P68" s="4"/>
      <c r="Q68" s="8"/>
      <c r="R68" s="45"/>
      <c r="S68" s="45"/>
      <c r="T68" s="45"/>
      <c r="U68" s="45"/>
      <c r="V68" s="43"/>
      <c r="W68" s="8"/>
      <c r="X68" s="8"/>
    </row>
    <row r="69" spans="13:24" s="1" customFormat="1" ht="12.75">
      <c r="M69" s="2"/>
      <c r="N69" s="4"/>
      <c r="O69" s="4"/>
      <c r="P69" s="4"/>
      <c r="Q69" s="8"/>
      <c r="R69" s="45"/>
      <c r="S69" s="45"/>
      <c r="T69" s="45"/>
      <c r="U69" s="45"/>
      <c r="V69" s="43"/>
      <c r="W69" s="8"/>
      <c r="X69" s="8"/>
    </row>
    <row r="70" spans="13:24" s="1" customFormat="1" ht="12.75">
      <c r="M70" s="2"/>
      <c r="N70" s="4"/>
      <c r="O70" s="4"/>
      <c r="P70" s="4"/>
      <c r="Q70" s="8"/>
      <c r="R70" s="45"/>
      <c r="S70" s="45"/>
      <c r="T70" s="45"/>
      <c r="U70" s="45"/>
      <c r="V70" s="43"/>
      <c r="W70" s="8"/>
      <c r="X70" s="8"/>
    </row>
    <row r="71" spans="13:24" s="1" customFormat="1" ht="12.75">
      <c r="M71" s="2"/>
      <c r="N71" s="4"/>
      <c r="O71" s="4"/>
      <c r="P71" s="4"/>
      <c r="Q71" s="8"/>
      <c r="R71" s="45"/>
      <c r="S71" s="45"/>
      <c r="T71" s="45"/>
      <c r="U71" s="45"/>
      <c r="V71" s="43"/>
      <c r="W71" s="8"/>
      <c r="X71" s="8"/>
    </row>
    <row r="72" spans="13:24" s="1" customFormat="1" ht="12.75">
      <c r="M72" s="2"/>
      <c r="N72" s="4"/>
      <c r="O72" s="4"/>
      <c r="P72" s="4"/>
      <c r="Q72" s="8"/>
      <c r="R72" s="45"/>
      <c r="S72" s="45"/>
      <c r="T72" s="45"/>
      <c r="U72" s="45"/>
      <c r="V72" s="43"/>
      <c r="W72" s="8"/>
      <c r="X72" s="8"/>
    </row>
    <row r="73" spans="13:24" s="1" customFormat="1" ht="12.75">
      <c r="M73" s="2"/>
      <c r="N73" s="4"/>
      <c r="O73" s="4"/>
      <c r="P73" s="4"/>
      <c r="Q73" s="8"/>
      <c r="R73" s="45"/>
      <c r="S73" s="45"/>
      <c r="T73" s="45"/>
      <c r="U73" s="45"/>
      <c r="V73" s="43"/>
      <c r="W73" s="8"/>
      <c r="X73" s="8"/>
    </row>
    <row r="74" spans="13:24" s="1" customFormat="1" ht="12.75">
      <c r="M74" s="2"/>
      <c r="N74" s="4"/>
      <c r="O74" s="4"/>
      <c r="P74" s="4"/>
      <c r="Q74" s="8"/>
      <c r="R74" s="45"/>
      <c r="S74" s="45"/>
      <c r="T74" s="45"/>
      <c r="U74" s="45"/>
      <c r="V74" s="43"/>
      <c r="W74" s="8"/>
      <c r="X74" s="8"/>
    </row>
    <row r="75" spans="13:24" s="1" customFormat="1" ht="12.75">
      <c r="M75" s="2"/>
      <c r="N75" s="4"/>
      <c r="O75" s="4"/>
      <c r="P75" s="4"/>
      <c r="Q75" s="8"/>
      <c r="R75" s="45"/>
      <c r="S75" s="45"/>
      <c r="T75" s="45"/>
      <c r="U75" s="45"/>
      <c r="V75" s="43"/>
      <c r="W75" s="8"/>
      <c r="X75" s="8"/>
    </row>
    <row r="76" spans="13:24" s="1" customFormat="1" ht="12.75">
      <c r="M76" s="2"/>
      <c r="N76" s="4"/>
      <c r="O76" s="4"/>
      <c r="P76" s="4"/>
      <c r="Q76" s="8"/>
      <c r="R76" s="45"/>
      <c r="S76" s="45"/>
      <c r="T76" s="45"/>
      <c r="U76" s="45"/>
      <c r="V76" s="43"/>
      <c r="W76" s="8"/>
      <c r="X76" s="8"/>
    </row>
    <row r="77" spans="13:24" s="1" customFormat="1" ht="12.75">
      <c r="M77" s="2"/>
      <c r="N77" s="4"/>
      <c r="O77" s="4"/>
      <c r="P77" s="4"/>
      <c r="Q77" s="8"/>
      <c r="R77" s="45"/>
      <c r="S77" s="45"/>
      <c r="T77" s="45"/>
      <c r="U77" s="45"/>
      <c r="V77" s="43"/>
      <c r="W77" s="8"/>
      <c r="X77" s="8"/>
    </row>
    <row r="78" spans="13:24" s="1" customFormat="1" ht="12.75">
      <c r="M78" s="2"/>
      <c r="N78" s="4"/>
      <c r="O78" s="4"/>
      <c r="P78" s="4"/>
      <c r="Q78" s="8"/>
      <c r="R78" s="45"/>
      <c r="S78" s="45"/>
      <c r="T78" s="45"/>
      <c r="U78" s="45"/>
      <c r="V78" s="43"/>
      <c r="W78" s="8"/>
      <c r="X78" s="8"/>
    </row>
    <row r="79" spans="13:24" s="1" customFormat="1" ht="12.75">
      <c r="M79" s="2"/>
      <c r="N79" s="4"/>
      <c r="O79" s="4"/>
      <c r="P79" s="4"/>
      <c r="Q79" s="8"/>
      <c r="R79" s="45"/>
      <c r="S79" s="45"/>
      <c r="T79" s="45"/>
      <c r="U79" s="45"/>
      <c r="V79" s="43"/>
      <c r="W79" s="8"/>
      <c r="X79" s="8"/>
    </row>
    <row r="80" spans="13:24" s="1" customFormat="1" ht="12.75">
      <c r="M80" s="2"/>
      <c r="N80" s="4"/>
      <c r="O80" s="4"/>
      <c r="P80" s="4"/>
      <c r="Q80" s="8"/>
      <c r="R80" s="45"/>
      <c r="S80" s="45"/>
      <c r="T80" s="45"/>
      <c r="U80" s="45"/>
      <c r="V80" s="43"/>
      <c r="W80" s="8"/>
      <c r="X80" s="8"/>
    </row>
    <row r="81" spans="13:24" s="1" customFormat="1" ht="12.75">
      <c r="M81" s="2"/>
      <c r="N81" s="4"/>
      <c r="O81" s="4"/>
      <c r="P81" s="4"/>
      <c r="Q81" s="8"/>
      <c r="R81" s="45"/>
      <c r="S81" s="45"/>
      <c r="T81" s="45"/>
      <c r="U81" s="45"/>
      <c r="V81" s="43"/>
      <c r="W81" s="8"/>
      <c r="X81" s="8"/>
    </row>
    <row r="82" spans="13:24" s="1" customFormat="1" ht="12.75">
      <c r="M82" s="2"/>
      <c r="N82" s="4"/>
      <c r="O82" s="4"/>
      <c r="P82" s="4"/>
      <c r="Q82" s="8"/>
      <c r="R82" s="45"/>
      <c r="S82" s="45"/>
      <c r="T82" s="45"/>
      <c r="U82" s="45"/>
      <c r="V82" s="43"/>
      <c r="W82" s="8"/>
      <c r="X82" s="8"/>
    </row>
    <row r="83" spans="13:24" s="1" customFormat="1" ht="12.75">
      <c r="M83" s="2"/>
      <c r="N83" s="4"/>
      <c r="O83" s="4"/>
      <c r="P83" s="4"/>
      <c r="Q83" s="8"/>
      <c r="R83" s="45"/>
      <c r="S83" s="45"/>
      <c r="T83" s="45"/>
      <c r="U83" s="45"/>
      <c r="V83" s="43"/>
      <c r="W83" s="8"/>
      <c r="X83" s="8"/>
    </row>
    <row r="84" spans="13:24" s="1" customFormat="1" ht="12.75">
      <c r="M84" s="2"/>
      <c r="N84" s="4"/>
      <c r="O84" s="4"/>
      <c r="P84" s="4"/>
      <c r="Q84" s="8"/>
      <c r="R84" s="45"/>
      <c r="S84" s="45"/>
      <c r="T84" s="45"/>
      <c r="U84" s="45"/>
      <c r="V84" s="43"/>
      <c r="W84" s="8"/>
      <c r="X84" s="8"/>
    </row>
    <row r="85" spans="13:24" s="1" customFormat="1" ht="12.75">
      <c r="M85" s="2"/>
      <c r="N85" s="4"/>
      <c r="O85" s="4"/>
      <c r="P85" s="4"/>
      <c r="Q85" s="8"/>
      <c r="R85" s="45"/>
      <c r="S85" s="45"/>
      <c r="T85" s="45"/>
      <c r="U85" s="45"/>
      <c r="V85" s="43"/>
      <c r="W85" s="8"/>
      <c r="X85" s="8"/>
    </row>
    <row r="86" spans="13:24" s="1" customFormat="1" ht="12.75">
      <c r="M86" s="2"/>
      <c r="N86" s="4"/>
      <c r="O86" s="4"/>
      <c r="P86" s="4"/>
      <c r="Q86" s="8"/>
      <c r="R86" s="45"/>
      <c r="S86" s="45"/>
      <c r="T86" s="45"/>
      <c r="U86" s="45"/>
      <c r="V86" s="43"/>
      <c r="W86" s="8"/>
      <c r="X86" s="8"/>
    </row>
    <row r="87" spans="13:24" s="1" customFormat="1" ht="12.75">
      <c r="M87" s="2"/>
      <c r="N87" s="4"/>
      <c r="O87" s="4"/>
      <c r="P87" s="4"/>
      <c r="Q87" s="8"/>
      <c r="R87" s="45"/>
      <c r="S87" s="45"/>
      <c r="T87" s="45"/>
      <c r="U87" s="45"/>
      <c r="V87" s="43"/>
      <c r="W87" s="8"/>
      <c r="X87" s="8"/>
    </row>
    <row r="88" spans="13:24" s="1" customFormat="1" ht="12.75">
      <c r="M88" s="2"/>
      <c r="N88" s="4"/>
      <c r="O88" s="4"/>
      <c r="P88" s="4"/>
      <c r="Q88" s="8"/>
      <c r="R88" s="45"/>
      <c r="S88" s="45"/>
      <c r="T88" s="45"/>
      <c r="U88" s="45"/>
      <c r="V88" s="43"/>
      <c r="W88" s="8"/>
      <c r="X88" s="8"/>
    </row>
    <row r="89" spans="13:24" s="1" customFormat="1" ht="12.75">
      <c r="M89" s="2"/>
      <c r="N89" s="4"/>
      <c r="O89" s="4"/>
      <c r="P89" s="4"/>
      <c r="Q89" s="8"/>
      <c r="R89" s="45"/>
      <c r="S89" s="45"/>
      <c r="T89" s="45"/>
      <c r="U89" s="45"/>
      <c r="V89" s="43"/>
      <c r="W89" s="8"/>
      <c r="X89" s="8"/>
    </row>
    <row r="90" spans="13:24" s="1" customFormat="1" ht="12.75">
      <c r="M90" s="2"/>
      <c r="N90" s="4"/>
      <c r="O90" s="4"/>
      <c r="P90" s="4"/>
      <c r="Q90" s="8"/>
      <c r="R90" s="45"/>
      <c r="S90" s="45"/>
      <c r="T90" s="45"/>
      <c r="U90" s="45"/>
      <c r="V90" s="43"/>
      <c r="W90" s="8"/>
      <c r="X90" s="8"/>
    </row>
    <row r="91" spans="13:24" s="1" customFormat="1" ht="12.75">
      <c r="M91" s="2"/>
      <c r="N91" s="4"/>
      <c r="O91" s="4"/>
      <c r="P91" s="4"/>
      <c r="Q91" s="8"/>
      <c r="R91" s="45"/>
      <c r="S91" s="45"/>
      <c r="T91" s="45"/>
      <c r="U91" s="45"/>
      <c r="V91" s="43"/>
      <c r="W91" s="8"/>
      <c r="X91" s="8"/>
    </row>
    <row r="92" spans="13:24" s="1" customFormat="1" ht="12.75">
      <c r="M92" s="2"/>
      <c r="N92" s="4"/>
      <c r="O92" s="4"/>
      <c r="P92" s="4"/>
      <c r="Q92" s="8"/>
      <c r="R92" s="45"/>
      <c r="S92" s="45"/>
      <c r="T92" s="45"/>
      <c r="U92" s="45"/>
      <c r="V92" s="43"/>
      <c r="W92" s="8"/>
      <c r="X92" s="8"/>
    </row>
    <row r="93" spans="13:24" s="1" customFormat="1" ht="12.75">
      <c r="M93" s="2"/>
      <c r="N93" s="4"/>
      <c r="O93" s="4"/>
      <c r="P93" s="4"/>
      <c r="Q93" s="8"/>
      <c r="R93" s="45"/>
      <c r="S93" s="45"/>
      <c r="T93" s="45"/>
      <c r="U93" s="45"/>
      <c r="V93" s="43"/>
      <c r="W93" s="8"/>
      <c r="X93" s="8"/>
    </row>
    <row r="94" spans="13:24" s="1" customFormat="1" ht="12.75">
      <c r="M94" s="2"/>
      <c r="N94" s="4"/>
      <c r="O94" s="4"/>
      <c r="P94" s="4"/>
      <c r="Q94" s="8"/>
      <c r="R94" s="45"/>
      <c r="S94" s="45"/>
      <c r="T94" s="45"/>
      <c r="U94" s="45"/>
      <c r="V94" s="43"/>
      <c r="W94" s="8"/>
      <c r="X94" s="8"/>
    </row>
    <row r="95" spans="13:24" s="1" customFormat="1" ht="12.75">
      <c r="M95" s="2"/>
      <c r="N95" s="4"/>
      <c r="O95" s="4"/>
      <c r="P95" s="4"/>
      <c r="Q95" s="8"/>
      <c r="R95" s="45"/>
      <c r="S95" s="45"/>
      <c r="T95" s="45"/>
      <c r="U95" s="45"/>
      <c r="V95" s="43"/>
      <c r="W95" s="8"/>
      <c r="X95" s="8"/>
    </row>
    <row r="96" spans="13:24" s="1" customFormat="1" ht="12.75">
      <c r="M96" s="2"/>
      <c r="N96" s="4"/>
      <c r="O96" s="4"/>
      <c r="P96" s="4"/>
      <c r="Q96" s="8"/>
      <c r="R96" s="45"/>
      <c r="S96" s="45"/>
      <c r="T96" s="45"/>
      <c r="U96" s="45"/>
      <c r="V96" s="43"/>
      <c r="W96" s="8"/>
      <c r="X96" s="8"/>
    </row>
    <row r="97" spans="13:24" s="1" customFormat="1" ht="12.75">
      <c r="M97" s="2"/>
      <c r="N97" s="4"/>
      <c r="O97" s="4"/>
      <c r="P97" s="4"/>
      <c r="Q97" s="8"/>
      <c r="R97" s="45"/>
      <c r="S97" s="45"/>
      <c r="T97" s="45"/>
      <c r="U97" s="45"/>
      <c r="V97" s="43"/>
      <c r="W97" s="8"/>
      <c r="X97" s="8"/>
    </row>
    <row r="98" spans="13:24" s="1" customFormat="1" ht="12.75">
      <c r="M98" s="2"/>
      <c r="N98" s="4"/>
      <c r="O98" s="4"/>
      <c r="P98" s="4"/>
      <c r="Q98" s="8"/>
      <c r="R98" s="45"/>
      <c r="S98" s="45"/>
      <c r="T98" s="45"/>
      <c r="U98" s="45"/>
      <c r="V98" s="43"/>
      <c r="W98" s="8"/>
      <c r="X98" s="8"/>
    </row>
    <row r="99" spans="13:24" s="1" customFormat="1" ht="12.75">
      <c r="M99" s="2"/>
      <c r="N99" s="4"/>
      <c r="O99" s="4"/>
      <c r="P99" s="4"/>
      <c r="Q99" s="8"/>
      <c r="R99" s="45"/>
      <c r="S99" s="45"/>
      <c r="T99" s="45"/>
      <c r="U99" s="45"/>
      <c r="V99" s="43"/>
      <c r="W99" s="8"/>
      <c r="X99" s="8"/>
    </row>
    <row r="100" spans="13:24" s="1" customFormat="1" ht="12.75">
      <c r="M100" s="2"/>
      <c r="N100" s="4"/>
      <c r="O100" s="4"/>
      <c r="P100" s="4"/>
      <c r="Q100" s="8"/>
      <c r="R100" s="45"/>
      <c r="S100" s="45"/>
      <c r="T100" s="45"/>
      <c r="U100" s="45"/>
      <c r="V100" s="43"/>
      <c r="W100" s="8"/>
      <c r="X100" s="8"/>
    </row>
    <row r="101" spans="13:24" s="1" customFormat="1" ht="12.75">
      <c r="M101" s="2"/>
      <c r="N101" s="4"/>
      <c r="O101" s="4"/>
      <c r="P101" s="4"/>
      <c r="Q101" s="8"/>
      <c r="R101" s="45"/>
      <c r="S101" s="45"/>
      <c r="T101" s="45"/>
      <c r="U101" s="45"/>
      <c r="V101" s="43"/>
      <c r="W101" s="8"/>
      <c r="X101" s="8"/>
    </row>
    <row r="102" spans="13:24" s="1" customFormat="1" ht="12.75">
      <c r="M102" s="2"/>
      <c r="N102" s="4"/>
      <c r="O102" s="4"/>
      <c r="P102" s="4"/>
      <c r="Q102" s="8"/>
      <c r="R102" s="45"/>
      <c r="S102" s="45"/>
      <c r="T102" s="45"/>
      <c r="U102" s="45"/>
      <c r="V102" s="43"/>
      <c r="W102" s="8"/>
      <c r="X102" s="8"/>
    </row>
    <row r="103" spans="13:24" s="1" customFormat="1" ht="12.75">
      <c r="M103" s="2"/>
      <c r="N103" s="4"/>
      <c r="O103" s="4"/>
      <c r="P103" s="4"/>
      <c r="Q103" s="8"/>
      <c r="R103" s="45"/>
      <c r="S103" s="45"/>
      <c r="T103" s="45"/>
      <c r="U103" s="45"/>
      <c r="V103" s="43"/>
      <c r="W103" s="8"/>
      <c r="X103" s="8"/>
    </row>
    <row r="104" spans="13:24" s="1" customFormat="1" ht="12.75">
      <c r="M104" s="2"/>
      <c r="N104" s="4"/>
      <c r="O104" s="4"/>
      <c r="P104" s="4"/>
      <c r="Q104" s="8"/>
      <c r="R104" s="45"/>
      <c r="S104" s="45"/>
      <c r="T104" s="45"/>
      <c r="U104" s="45"/>
      <c r="V104" s="43"/>
      <c r="W104" s="8"/>
      <c r="X104" s="8"/>
    </row>
    <row r="105" spans="13:24" s="1" customFormat="1" ht="12.75">
      <c r="M105" s="2"/>
      <c r="N105" s="4"/>
      <c r="O105" s="4"/>
      <c r="P105" s="4"/>
      <c r="Q105" s="8"/>
      <c r="R105" s="45"/>
      <c r="S105" s="45"/>
      <c r="T105" s="45"/>
      <c r="U105" s="45"/>
      <c r="V105" s="43"/>
      <c r="W105" s="8"/>
      <c r="X105" s="8"/>
    </row>
    <row r="106" spans="13:24" s="1" customFormat="1" ht="12.75">
      <c r="M106" s="2"/>
      <c r="N106" s="4"/>
      <c r="O106" s="4"/>
      <c r="P106" s="4"/>
      <c r="Q106" s="8"/>
      <c r="R106" s="45"/>
      <c r="S106" s="45"/>
      <c r="T106" s="45"/>
      <c r="U106" s="45"/>
      <c r="V106" s="43"/>
      <c r="W106" s="8"/>
      <c r="X106" s="8"/>
    </row>
    <row r="107" spans="13:24" s="1" customFormat="1" ht="12.75">
      <c r="M107" s="2"/>
      <c r="N107" s="4"/>
      <c r="O107" s="4"/>
      <c r="P107" s="4"/>
      <c r="Q107" s="8"/>
      <c r="R107" s="45"/>
      <c r="S107" s="45"/>
      <c r="T107" s="45"/>
      <c r="U107" s="45"/>
      <c r="V107" s="43"/>
      <c r="W107" s="8"/>
      <c r="X107" s="8"/>
    </row>
    <row r="108" spans="13:24" s="1" customFormat="1" ht="12.75">
      <c r="M108" s="2"/>
      <c r="N108" s="4"/>
      <c r="O108" s="4"/>
      <c r="P108" s="4"/>
      <c r="Q108" s="8"/>
      <c r="R108" s="45"/>
      <c r="S108" s="45"/>
      <c r="T108" s="45"/>
      <c r="U108" s="45"/>
      <c r="V108" s="43"/>
      <c r="W108" s="8"/>
      <c r="X108" s="8"/>
    </row>
    <row r="109" spans="13:24" s="1" customFormat="1" ht="12.75">
      <c r="M109" s="2"/>
      <c r="N109" s="4"/>
      <c r="O109" s="4"/>
      <c r="P109" s="4"/>
      <c r="Q109" s="8"/>
      <c r="R109" s="45"/>
      <c r="S109" s="45"/>
      <c r="T109" s="45"/>
      <c r="U109" s="45"/>
      <c r="V109" s="43"/>
      <c r="W109" s="8"/>
      <c r="X109" s="8"/>
    </row>
    <row r="110" spans="13:24" s="1" customFormat="1" ht="12.75">
      <c r="M110" s="2"/>
      <c r="N110" s="4"/>
      <c r="O110" s="4"/>
      <c r="P110" s="4"/>
      <c r="Q110" s="8"/>
      <c r="R110" s="45"/>
      <c r="S110" s="45"/>
      <c r="T110" s="45"/>
      <c r="U110" s="45"/>
      <c r="V110" s="43"/>
      <c r="W110" s="8"/>
      <c r="X110" s="8"/>
    </row>
    <row r="111" spans="13:24" s="1" customFormat="1" ht="12.75">
      <c r="M111" s="2"/>
      <c r="N111" s="4"/>
      <c r="O111" s="4"/>
      <c r="P111" s="4"/>
      <c r="Q111" s="8"/>
      <c r="R111" s="45"/>
      <c r="S111" s="45"/>
      <c r="T111" s="45"/>
      <c r="U111" s="45"/>
      <c r="V111" s="43"/>
      <c r="W111" s="8"/>
      <c r="X111" s="8"/>
    </row>
    <row r="112" spans="13:24" s="1" customFormat="1" ht="12.75">
      <c r="M112" s="2"/>
      <c r="N112" s="4"/>
      <c r="O112" s="4"/>
      <c r="P112" s="4"/>
      <c r="Q112" s="8"/>
      <c r="R112" s="45"/>
      <c r="S112" s="45"/>
      <c r="T112" s="45"/>
      <c r="U112" s="45"/>
      <c r="V112" s="43"/>
      <c r="W112" s="8"/>
      <c r="X112" s="8"/>
    </row>
    <row r="113" spans="13:24" s="1" customFormat="1" ht="12.75">
      <c r="M113" s="2"/>
      <c r="N113" s="4"/>
      <c r="O113" s="4"/>
      <c r="P113" s="4"/>
      <c r="Q113" s="8"/>
      <c r="R113" s="45"/>
      <c r="S113" s="45"/>
      <c r="T113" s="45"/>
      <c r="U113" s="45"/>
      <c r="V113" s="43"/>
      <c r="W113" s="8"/>
      <c r="X113" s="8"/>
    </row>
    <row r="114" spans="13:24" s="1" customFormat="1" ht="12.75">
      <c r="M114" s="2"/>
      <c r="N114" s="4"/>
      <c r="O114" s="4"/>
      <c r="P114" s="4"/>
      <c r="Q114" s="8"/>
      <c r="R114" s="45"/>
      <c r="S114" s="45"/>
      <c r="T114" s="45"/>
      <c r="U114" s="45"/>
      <c r="V114" s="43"/>
      <c r="W114" s="8"/>
      <c r="X114" s="8"/>
    </row>
    <row r="115" spans="13:24" s="1" customFormat="1" ht="12.75">
      <c r="M115" s="2"/>
      <c r="N115" s="4"/>
      <c r="O115" s="4"/>
      <c r="P115" s="4"/>
      <c r="Q115" s="8"/>
      <c r="R115" s="45"/>
      <c r="S115" s="45"/>
      <c r="T115" s="45"/>
      <c r="U115" s="45"/>
      <c r="V115" s="43"/>
      <c r="W115" s="8"/>
      <c r="X115" s="8"/>
    </row>
    <row r="116" spans="13:24" s="1" customFormat="1" ht="12.75">
      <c r="M116" s="2"/>
      <c r="N116" s="4"/>
      <c r="O116" s="4"/>
      <c r="P116" s="4"/>
      <c r="Q116" s="8"/>
      <c r="R116" s="45"/>
      <c r="S116" s="45"/>
      <c r="T116" s="45"/>
      <c r="U116" s="45"/>
      <c r="V116" s="43"/>
      <c r="W116" s="8"/>
      <c r="X116" s="8"/>
    </row>
    <row r="117" spans="13:24" s="1" customFormat="1" ht="12.75">
      <c r="M117" s="2"/>
      <c r="N117" s="4"/>
      <c r="O117" s="4"/>
      <c r="P117" s="4"/>
      <c r="Q117" s="8"/>
      <c r="R117" s="45"/>
      <c r="S117" s="45"/>
      <c r="T117" s="45"/>
      <c r="U117" s="45"/>
      <c r="V117" s="43"/>
      <c r="W117" s="8"/>
      <c r="X117" s="8"/>
    </row>
    <row r="118" spans="13:24" s="1" customFormat="1" ht="12.75">
      <c r="M118" s="2"/>
      <c r="N118" s="4"/>
      <c r="O118" s="4"/>
      <c r="P118" s="4"/>
      <c r="Q118" s="8"/>
      <c r="R118" s="45"/>
      <c r="S118" s="45"/>
      <c r="T118" s="45"/>
      <c r="U118" s="45"/>
      <c r="V118" s="43"/>
      <c r="W118" s="8"/>
      <c r="X118" s="8"/>
    </row>
    <row r="119" spans="13:24" s="1" customFormat="1" ht="12.75">
      <c r="M119" s="2"/>
      <c r="N119" s="4"/>
      <c r="O119" s="4"/>
      <c r="P119" s="4"/>
      <c r="Q119" s="8"/>
      <c r="R119" s="45"/>
      <c r="S119" s="45"/>
      <c r="T119" s="45"/>
      <c r="U119" s="45"/>
      <c r="V119" s="43"/>
      <c r="W119" s="8"/>
      <c r="X119" s="8"/>
    </row>
    <row r="120" spans="13:24" s="1" customFormat="1" ht="12.75">
      <c r="M120" s="2"/>
      <c r="N120" s="4"/>
      <c r="O120" s="4"/>
      <c r="P120" s="4"/>
      <c r="Q120" s="8"/>
      <c r="R120" s="45"/>
      <c r="S120" s="45"/>
      <c r="T120" s="45"/>
      <c r="U120" s="45"/>
      <c r="V120" s="43"/>
      <c r="W120" s="8"/>
      <c r="X120" s="8"/>
    </row>
    <row r="121" spans="13:24" s="1" customFormat="1" ht="12.75">
      <c r="M121" s="2"/>
      <c r="N121" s="4"/>
      <c r="O121" s="4"/>
      <c r="P121" s="4"/>
      <c r="Q121" s="8"/>
      <c r="R121" s="45"/>
      <c r="S121" s="45"/>
      <c r="T121" s="45"/>
      <c r="U121" s="45"/>
      <c r="V121" s="43"/>
      <c r="W121" s="8"/>
      <c r="X121" s="8"/>
    </row>
    <row r="122" spans="13:24" s="1" customFormat="1" ht="12.75">
      <c r="M122" s="2"/>
      <c r="N122" s="4"/>
      <c r="O122" s="4"/>
      <c r="P122" s="4"/>
      <c r="Q122" s="8"/>
      <c r="R122" s="45"/>
      <c r="S122" s="45"/>
      <c r="T122" s="45"/>
      <c r="U122" s="45"/>
      <c r="V122" s="43"/>
      <c r="W122" s="8"/>
      <c r="X122" s="8"/>
    </row>
    <row r="123" spans="13:24" s="1" customFormat="1" ht="12.75">
      <c r="M123" s="2"/>
      <c r="N123" s="4"/>
      <c r="O123" s="4"/>
      <c r="P123" s="4"/>
      <c r="Q123" s="8"/>
      <c r="R123" s="45"/>
      <c r="S123" s="45"/>
      <c r="T123" s="45"/>
      <c r="U123" s="45"/>
      <c r="V123" s="43"/>
      <c r="W123" s="8"/>
      <c r="X123" s="8"/>
    </row>
    <row r="124" spans="13:24" s="1" customFormat="1" ht="12.75">
      <c r="M124" s="2"/>
      <c r="N124" s="4"/>
      <c r="O124" s="4"/>
      <c r="P124" s="4"/>
      <c r="Q124" s="8"/>
      <c r="R124" s="45"/>
      <c r="S124" s="45"/>
      <c r="T124" s="45"/>
      <c r="U124" s="45"/>
      <c r="V124" s="43"/>
      <c r="W124" s="8"/>
      <c r="X124" s="8"/>
    </row>
    <row r="125" spans="13:24" s="1" customFormat="1" ht="12.75">
      <c r="M125" s="2"/>
      <c r="N125" s="4"/>
      <c r="O125" s="4"/>
      <c r="P125" s="4"/>
      <c r="Q125" s="8"/>
      <c r="R125" s="45"/>
      <c r="S125" s="45"/>
      <c r="T125" s="45"/>
      <c r="U125" s="45"/>
      <c r="V125" s="43"/>
      <c r="W125" s="8"/>
      <c r="X125" s="8"/>
    </row>
    <row r="126" spans="13:24" s="1" customFormat="1" ht="12.75">
      <c r="M126" s="2"/>
      <c r="N126" s="4"/>
      <c r="O126" s="4"/>
      <c r="P126" s="4"/>
      <c r="Q126" s="8"/>
      <c r="R126" s="45"/>
      <c r="S126" s="45"/>
      <c r="T126" s="45"/>
      <c r="U126" s="45"/>
      <c r="V126" s="43"/>
      <c r="W126" s="8"/>
      <c r="X126" s="8"/>
    </row>
    <row r="127" spans="13:24" s="1" customFormat="1" ht="12.75">
      <c r="M127" s="2"/>
      <c r="N127" s="4"/>
      <c r="O127" s="4"/>
      <c r="P127" s="4"/>
      <c r="Q127" s="8"/>
      <c r="R127" s="45"/>
      <c r="S127" s="45"/>
      <c r="T127" s="45"/>
      <c r="U127" s="45"/>
      <c r="V127" s="43"/>
      <c r="W127" s="8"/>
      <c r="X127" s="8"/>
    </row>
    <row r="128" spans="13:24" s="1" customFormat="1" ht="12.75">
      <c r="M128" s="2"/>
      <c r="N128" s="4"/>
      <c r="O128" s="4"/>
      <c r="P128" s="4"/>
      <c r="Q128" s="8"/>
      <c r="R128" s="45"/>
      <c r="S128" s="45"/>
      <c r="T128" s="45"/>
      <c r="U128" s="45"/>
      <c r="V128" s="43"/>
      <c r="W128" s="8"/>
      <c r="X128" s="8"/>
    </row>
    <row r="129" spans="13:24" s="1" customFormat="1" ht="12.75">
      <c r="M129" s="2"/>
      <c r="N129" s="4"/>
      <c r="O129" s="4"/>
      <c r="P129" s="4"/>
      <c r="Q129" s="8"/>
      <c r="R129" s="45"/>
      <c r="S129" s="45"/>
      <c r="T129" s="45"/>
      <c r="U129" s="45"/>
      <c r="V129" s="43"/>
      <c r="W129" s="8"/>
      <c r="X129" s="8"/>
    </row>
    <row r="130" spans="13:24" s="1" customFormat="1" ht="12.75">
      <c r="M130" s="2"/>
      <c r="N130" s="4"/>
      <c r="O130" s="4"/>
      <c r="P130" s="4"/>
      <c r="Q130" s="8"/>
      <c r="R130" s="45"/>
      <c r="S130" s="45"/>
      <c r="T130" s="45"/>
      <c r="U130" s="45"/>
      <c r="V130" s="43"/>
      <c r="W130" s="8"/>
      <c r="X130" s="8"/>
    </row>
    <row r="131" spans="13:24" s="1" customFormat="1" ht="12.75">
      <c r="M131" s="2"/>
      <c r="N131" s="4"/>
      <c r="O131" s="4"/>
      <c r="P131" s="4"/>
      <c r="Q131" s="8"/>
      <c r="R131" s="45"/>
      <c r="S131" s="45"/>
      <c r="T131" s="45"/>
      <c r="U131" s="45"/>
      <c r="V131" s="43"/>
      <c r="W131" s="8"/>
      <c r="X131" s="8"/>
    </row>
    <row r="132" spans="13:24" s="1" customFormat="1" ht="12.75">
      <c r="M132" s="2"/>
      <c r="N132" s="4"/>
      <c r="O132" s="4"/>
      <c r="P132" s="4"/>
      <c r="Q132" s="8"/>
      <c r="R132" s="45"/>
      <c r="S132" s="45"/>
      <c r="T132" s="45"/>
      <c r="U132" s="45"/>
      <c r="V132" s="43"/>
      <c r="W132" s="8"/>
      <c r="X132" s="8"/>
    </row>
    <row r="133" spans="13:24" s="1" customFormat="1" ht="12.75">
      <c r="M133" s="2"/>
      <c r="N133" s="4"/>
      <c r="O133" s="4"/>
      <c r="P133" s="4"/>
      <c r="Q133" s="8"/>
      <c r="R133" s="45"/>
      <c r="S133" s="45"/>
      <c r="T133" s="45"/>
      <c r="U133" s="45"/>
      <c r="V133" s="43"/>
      <c r="W133" s="8"/>
      <c r="X133" s="8"/>
    </row>
    <row r="134" spans="13:24" s="1" customFormat="1" ht="12.75">
      <c r="M134" s="2"/>
      <c r="N134" s="4"/>
      <c r="O134" s="4"/>
      <c r="P134" s="4"/>
      <c r="Q134" s="8"/>
      <c r="R134" s="45"/>
      <c r="S134" s="45"/>
      <c r="T134" s="45"/>
      <c r="U134" s="45"/>
      <c r="V134" s="43"/>
      <c r="W134" s="8"/>
      <c r="X134" s="8"/>
    </row>
    <row r="135" spans="13:24" s="1" customFormat="1" ht="12.75">
      <c r="M135" s="2"/>
      <c r="N135" s="4"/>
      <c r="O135" s="4"/>
      <c r="P135" s="4"/>
      <c r="Q135" s="8"/>
      <c r="R135" s="45"/>
      <c r="S135" s="45"/>
      <c r="T135" s="45"/>
      <c r="U135" s="45"/>
      <c r="V135" s="43"/>
      <c r="W135" s="8"/>
      <c r="X135" s="8"/>
    </row>
    <row r="136" spans="13:24" s="1" customFormat="1" ht="12.75">
      <c r="M136" s="2"/>
      <c r="N136" s="4"/>
      <c r="O136" s="4"/>
      <c r="P136" s="4"/>
      <c r="Q136" s="8"/>
      <c r="R136" s="45"/>
      <c r="S136" s="45"/>
      <c r="T136" s="45"/>
      <c r="U136" s="45"/>
      <c r="V136" s="43"/>
      <c r="W136" s="8"/>
      <c r="X136" s="8"/>
    </row>
    <row r="137" spans="13:24" s="1" customFormat="1" ht="12.75">
      <c r="M137" s="2"/>
      <c r="N137" s="4"/>
      <c r="O137" s="4"/>
      <c r="P137" s="4"/>
      <c r="Q137" s="8"/>
      <c r="R137" s="45"/>
      <c r="S137" s="45"/>
      <c r="T137" s="45"/>
      <c r="U137" s="45"/>
      <c r="V137" s="43"/>
      <c r="W137" s="8"/>
      <c r="X137" s="8"/>
    </row>
    <row r="138" spans="13:24" s="1" customFormat="1" ht="12.75">
      <c r="M138" s="2"/>
      <c r="N138" s="4"/>
      <c r="O138" s="4"/>
      <c r="P138" s="4"/>
      <c r="Q138" s="8"/>
      <c r="R138" s="45"/>
      <c r="S138" s="45"/>
      <c r="T138" s="45"/>
      <c r="U138" s="45"/>
      <c r="V138" s="43"/>
      <c r="W138" s="8"/>
      <c r="X138" s="8"/>
    </row>
    <row r="139" spans="13:24" s="1" customFormat="1" ht="12.75">
      <c r="M139" s="2"/>
      <c r="N139" s="4"/>
      <c r="O139" s="4"/>
      <c r="P139" s="4"/>
      <c r="Q139" s="8"/>
      <c r="R139" s="45"/>
      <c r="S139" s="45"/>
      <c r="T139" s="45"/>
      <c r="U139" s="45"/>
      <c r="V139" s="43"/>
      <c r="W139" s="8"/>
      <c r="X139" s="8"/>
    </row>
    <row r="140" spans="13:24" s="1" customFormat="1" ht="12.75">
      <c r="M140" s="2"/>
      <c r="N140" s="4"/>
      <c r="O140" s="4"/>
      <c r="P140" s="4"/>
      <c r="Q140" s="8"/>
      <c r="R140" s="45"/>
      <c r="S140" s="45"/>
      <c r="T140" s="45"/>
      <c r="U140" s="45"/>
      <c r="V140" s="43"/>
      <c r="W140" s="8"/>
      <c r="X140" s="8"/>
    </row>
    <row r="141" spans="13:24" s="1" customFormat="1" ht="12.75">
      <c r="M141" s="2"/>
      <c r="N141" s="4"/>
      <c r="O141" s="4"/>
      <c r="P141" s="4"/>
      <c r="Q141" s="8"/>
      <c r="R141" s="45"/>
      <c r="S141" s="45"/>
      <c r="T141" s="45"/>
      <c r="U141" s="45"/>
      <c r="V141" s="43"/>
      <c r="W141" s="8"/>
      <c r="X141" s="8"/>
    </row>
    <row r="142" spans="13:24" s="1" customFormat="1" ht="12.75">
      <c r="M142" s="2"/>
      <c r="N142" s="4"/>
      <c r="O142" s="4"/>
      <c r="P142" s="4"/>
      <c r="Q142" s="8"/>
      <c r="R142" s="45"/>
      <c r="S142" s="45"/>
      <c r="T142" s="45"/>
      <c r="U142" s="45"/>
      <c r="V142" s="43"/>
      <c r="W142" s="8"/>
      <c r="X142" s="8"/>
    </row>
    <row r="143" spans="13:24" s="1" customFormat="1" ht="12.75">
      <c r="M143" s="2"/>
      <c r="N143" s="4"/>
      <c r="O143" s="4"/>
      <c r="P143" s="4"/>
      <c r="Q143" s="8"/>
      <c r="R143" s="45"/>
      <c r="S143" s="45"/>
      <c r="T143" s="45"/>
      <c r="U143" s="45"/>
      <c r="V143" s="43"/>
      <c r="W143" s="8"/>
      <c r="X143" s="8"/>
    </row>
    <row r="144" spans="13:24" s="1" customFormat="1" ht="12.75">
      <c r="M144" s="2"/>
      <c r="N144" s="4"/>
      <c r="O144" s="4"/>
      <c r="P144" s="4"/>
      <c r="Q144" s="8"/>
      <c r="R144" s="45"/>
      <c r="S144" s="45"/>
      <c r="T144" s="45"/>
      <c r="U144" s="45"/>
      <c r="V144" s="43"/>
      <c r="W144" s="8"/>
      <c r="X144" s="8"/>
    </row>
    <row r="145" spans="13:24" s="1" customFormat="1" ht="12.75">
      <c r="M145" s="2"/>
      <c r="N145" s="4"/>
      <c r="O145" s="4"/>
      <c r="P145" s="4"/>
      <c r="Q145" s="8"/>
      <c r="R145" s="45"/>
      <c r="S145" s="45"/>
      <c r="T145" s="45"/>
      <c r="U145" s="45"/>
      <c r="V145" s="43"/>
      <c r="W145" s="8"/>
      <c r="X145" s="8"/>
    </row>
    <row r="146" spans="13:24" s="1" customFormat="1" ht="12.75">
      <c r="M146" s="2"/>
      <c r="N146" s="4"/>
      <c r="O146" s="4"/>
      <c r="P146" s="4"/>
      <c r="Q146" s="8"/>
      <c r="R146" s="45"/>
      <c r="S146" s="45"/>
      <c r="T146" s="45"/>
      <c r="U146" s="45"/>
      <c r="V146" s="43"/>
      <c r="W146" s="8"/>
      <c r="X146" s="8"/>
    </row>
    <row r="147" spans="13:24" s="1" customFormat="1" ht="12.75">
      <c r="M147" s="2"/>
      <c r="N147" s="4"/>
      <c r="O147" s="4"/>
      <c r="P147" s="4"/>
      <c r="Q147" s="8"/>
      <c r="R147" s="45"/>
      <c r="S147" s="45"/>
      <c r="T147" s="45"/>
      <c r="U147" s="45"/>
      <c r="V147" s="43"/>
      <c r="W147" s="8"/>
      <c r="X147" s="8"/>
    </row>
    <row r="148" spans="13:24" s="1" customFormat="1" ht="12.75">
      <c r="M148" s="2"/>
      <c r="N148" s="4"/>
      <c r="O148" s="4"/>
      <c r="P148" s="4"/>
      <c r="Q148" s="8"/>
      <c r="R148" s="45"/>
      <c r="S148" s="45"/>
      <c r="T148" s="45"/>
      <c r="U148" s="45"/>
      <c r="V148" s="43"/>
      <c r="W148" s="8"/>
      <c r="X148" s="8"/>
    </row>
    <row r="149" spans="13:24" s="1" customFormat="1" ht="12.75">
      <c r="M149" s="2"/>
      <c r="N149" s="4"/>
      <c r="O149" s="4"/>
      <c r="P149" s="4"/>
      <c r="Q149" s="8"/>
      <c r="R149" s="45"/>
      <c r="S149" s="45"/>
      <c r="T149" s="45"/>
      <c r="U149" s="45"/>
      <c r="V149" s="43"/>
      <c r="W149" s="8"/>
      <c r="X149" s="8"/>
    </row>
    <row r="150" spans="13:24" s="1" customFormat="1" ht="12.75">
      <c r="M150" s="2"/>
      <c r="N150" s="4"/>
      <c r="O150" s="4"/>
      <c r="P150" s="4"/>
      <c r="Q150" s="8"/>
      <c r="R150" s="45"/>
      <c r="S150" s="45"/>
      <c r="T150" s="45"/>
      <c r="U150" s="45"/>
      <c r="V150" s="43"/>
      <c r="W150" s="8"/>
      <c r="X150" s="8"/>
    </row>
    <row r="151" spans="13:24" s="1" customFormat="1" ht="12.75">
      <c r="M151" s="2"/>
      <c r="N151" s="4"/>
      <c r="O151" s="4"/>
      <c r="P151" s="4"/>
      <c r="Q151" s="8"/>
      <c r="R151" s="45"/>
      <c r="S151" s="45"/>
      <c r="T151" s="45"/>
      <c r="U151" s="45"/>
      <c r="V151" s="43"/>
      <c r="W151" s="8"/>
      <c r="X151" s="8"/>
    </row>
    <row r="152" spans="13:24" s="1" customFormat="1" ht="12.75">
      <c r="M152" s="2"/>
      <c r="N152" s="4"/>
      <c r="O152" s="4"/>
      <c r="P152" s="4"/>
      <c r="Q152" s="8"/>
      <c r="R152" s="45"/>
      <c r="S152" s="45"/>
      <c r="T152" s="45"/>
      <c r="U152" s="45"/>
      <c r="V152" s="43"/>
      <c r="W152" s="8"/>
      <c r="X152" s="8"/>
    </row>
    <row r="153" spans="13:24" s="1" customFormat="1" ht="12.75">
      <c r="M153" s="2"/>
      <c r="N153" s="4"/>
      <c r="O153" s="4"/>
      <c r="P153" s="4"/>
      <c r="Q153" s="8"/>
      <c r="R153" s="45"/>
      <c r="S153" s="45"/>
      <c r="T153" s="45"/>
      <c r="U153" s="45"/>
      <c r="V153" s="43"/>
      <c r="W153" s="8"/>
      <c r="X153" s="8"/>
    </row>
    <row r="154" spans="13:24" s="1" customFormat="1" ht="12.75">
      <c r="M154" s="2"/>
      <c r="N154" s="4"/>
      <c r="O154" s="4"/>
      <c r="P154" s="4"/>
      <c r="Q154" s="8"/>
      <c r="R154" s="45"/>
      <c r="S154" s="45"/>
      <c r="T154" s="45"/>
      <c r="U154" s="45"/>
      <c r="V154" s="43"/>
      <c r="W154" s="8"/>
      <c r="X154" s="8"/>
    </row>
    <row r="155" spans="13:24" s="1" customFormat="1" ht="12.75">
      <c r="M155" s="2"/>
      <c r="N155" s="4"/>
      <c r="O155" s="4"/>
      <c r="P155" s="4"/>
      <c r="Q155" s="8"/>
      <c r="R155" s="45"/>
      <c r="S155" s="45"/>
      <c r="T155" s="45"/>
      <c r="U155" s="45"/>
      <c r="V155" s="43"/>
      <c r="W155" s="8"/>
      <c r="X155" s="8"/>
    </row>
    <row r="156" spans="13:24" s="1" customFormat="1" ht="12.75">
      <c r="M156" s="2"/>
      <c r="N156" s="4"/>
      <c r="O156" s="4"/>
      <c r="P156" s="4"/>
      <c r="Q156" s="8"/>
      <c r="R156" s="45"/>
      <c r="S156" s="45"/>
      <c r="T156" s="45"/>
      <c r="U156" s="45"/>
      <c r="V156" s="43"/>
      <c r="W156" s="8"/>
      <c r="X156" s="8"/>
    </row>
    <row r="157" spans="13:24" s="1" customFormat="1" ht="12.75">
      <c r="M157" s="2"/>
      <c r="N157" s="4"/>
      <c r="O157" s="4"/>
      <c r="P157" s="4"/>
      <c r="Q157" s="8"/>
      <c r="R157" s="45"/>
      <c r="S157" s="45"/>
      <c r="T157" s="45"/>
      <c r="U157" s="45"/>
      <c r="V157" s="43"/>
      <c r="W157" s="8"/>
      <c r="X157" s="8"/>
    </row>
    <row r="158" spans="13:24" s="1" customFormat="1" ht="12.75">
      <c r="M158" s="2"/>
      <c r="N158" s="4"/>
      <c r="O158" s="4"/>
      <c r="P158" s="4"/>
      <c r="Q158" s="8"/>
      <c r="R158" s="45"/>
      <c r="S158" s="45"/>
      <c r="T158" s="45"/>
      <c r="U158" s="45"/>
      <c r="V158" s="43"/>
      <c r="W158" s="8"/>
      <c r="X158" s="8"/>
    </row>
    <row r="159" spans="13:24" s="1" customFormat="1" ht="12.75">
      <c r="M159" s="2"/>
      <c r="N159" s="4"/>
      <c r="O159" s="4"/>
      <c r="P159" s="4"/>
      <c r="Q159" s="8"/>
      <c r="R159" s="45"/>
      <c r="S159" s="45"/>
      <c r="T159" s="45"/>
      <c r="U159" s="45"/>
      <c r="V159" s="43"/>
      <c r="W159" s="8"/>
      <c r="X159" s="8"/>
    </row>
    <row r="160" spans="13:24" s="1" customFormat="1" ht="12.75">
      <c r="M160" s="2"/>
      <c r="N160" s="4"/>
      <c r="O160" s="4"/>
      <c r="P160" s="4"/>
      <c r="Q160" s="8"/>
      <c r="R160" s="45"/>
      <c r="S160" s="45"/>
      <c r="T160" s="45"/>
      <c r="U160" s="45"/>
      <c r="V160" s="43"/>
      <c r="W160" s="8"/>
      <c r="X160" s="8"/>
    </row>
    <row r="161" spans="13:24" s="1" customFormat="1" ht="12.75">
      <c r="M161" s="2"/>
      <c r="N161" s="4"/>
      <c r="O161" s="4"/>
      <c r="P161" s="4"/>
      <c r="Q161" s="8"/>
      <c r="R161" s="45"/>
      <c r="S161" s="45"/>
      <c r="T161" s="45"/>
      <c r="U161" s="45"/>
      <c r="V161" s="43"/>
      <c r="W161" s="8"/>
      <c r="X161" s="8"/>
    </row>
    <row r="162" spans="13:24" s="1" customFormat="1" ht="12.75">
      <c r="M162" s="2"/>
      <c r="N162" s="4"/>
      <c r="O162" s="4"/>
      <c r="P162" s="4"/>
      <c r="Q162" s="8"/>
      <c r="R162" s="45"/>
      <c r="S162" s="45"/>
      <c r="T162" s="45"/>
      <c r="U162" s="45"/>
      <c r="V162" s="43"/>
      <c r="W162" s="8"/>
      <c r="X162" s="8"/>
    </row>
    <row r="163" spans="13:24" s="1" customFormat="1" ht="12.75">
      <c r="M163" s="2"/>
      <c r="N163" s="4"/>
      <c r="O163" s="4"/>
      <c r="P163" s="4"/>
      <c r="Q163" s="8"/>
      <c r="R163" s="45"/>
      <c r="S163" s="45"/>
      <c r="T163" s="45"/>
      <c r="U163" s="45"/>
      <c r="V163" s="43"/>
      <c r="W163" s="8"/>
      <c r="X163" s="8"/>
    </row>
    <row r="164" spans="13:24" s="1" customFormat="1" ht="12.75">
      <c r="M164" s="2"/>
      <c r="N164" s="4"/>
      <c r="O164" s="4"/>
      <c r="P164" s="4"/>
      <c r="Q164" s="8"/>
      <c r="R164" s="45"/>
      <c r="S164" s="45"/>
      <c r="T164" s="45"/>
      <c r="U164" s="45"/>
      <c r="V164" s="43"/>
      <c r="W164" s="8"/>
      <c r="X164" s="8"/>
    </row>
    <row r="165" spans="13:24" s="1" customFormat="1" ht="12.75">
      <c r="M165" s="2"/>
      <c r="N165" s="4"/>
      <c r="O165" s="4"/>
      <c r="P165" s="4"/>
      <c r="Q165" s="8"/>
      <c r="R165" s="45"/>
      <c r="S165" s="45"/>
      <c r="T165" s="45"/>
      <c r="U165" s="45"/>
      <c r="V165" s="43"/>
      <c r="W165" s="8"/>
      <c r="X165" s="8"/>
    </row>
    <row r="166" spans="13:24" s="1" customFormat="1" ht="12.75">
      <c r="M166" s="2"/>
      <c r="N166" s="4"/>
      <c r="O166" s="4"/>
      <c r="P166" s="4"/>
      <c r="Q166" s="8"/>
      <c r="R166" s="45"/>
      <c r="S166" s="45"/>
      <c r="T166" s="45"/>
      <c r="U166" s="45"/>
      <c r="V166" s="43"/>
      <c r="W166" s="8"/>
      <c r="X166" s="8"/>
    </row>
    <row r="167" spans="13:24" s="1" customFormat="1" ht="12.75">
      <c r="M167" s="2"/>
      <c r="N167" s="4"/>
      <c r="O167" s="4"/>
      <c r="P167" s="4"/>
      <c r="Q167" s="8"/>
      <c r="R167" s="45"/>
      <c r="S167" s="45"/>
      <c r="T167" s="45"/>
      <c r="U167" s="45"/>
      <c r="V167" s="43"/>
      <c r="W167" s="8"/>
      <c r="X167" s="8"/>
    </row>
    <row r="168" spans="13:24" s="1" customFormat="1" ht="12.75">
      <c r="M168" s="2"/>
      <c r="N168" s="4"/>
      <c r="O168" s="4"/>
      <c r="P168" s="4"/>
      <c r="Q168" s="8"/>
      <c r="R168" s="45"/>
      <c r="S168" s="45"/>
      <c r="T168" s="45"/>
      <c r="U168" s="45"/>
      <c r="V168" s="43"/>
      <c r="W168" s="8"/>
      <c r="X168" s="8"/>
    </row>
    <row r="169" spans="13:24" s="1" customFormat="1" ht="12.75">
      <c r="M169" s="2"/>
      <c r="N169" s="4"/>
      <c r="O169" s="4"/>
      <c r="P169" s="4"/>
      <c r="Q169" s="8"/>
      <c r="R169" s="45"/>
      <c r="S169" s="45"/>
      <c r="T169" s="45"/>
      <c r="U169" s="45"/>
      <c r="V169" s="43"/>
      <c r="W169" s="8"/>
      <c r="X169" s="8"/>
    </row>
    <row r="170" spans="13:24" s="1" customFormat="1" ht="12.75">
      <c r="M170" s="2"/>
      <c r="N170" s="4"/>
      <c r="O170" s="4"/>
      <c r="P170" s="4"/>
      <c r="Q170" s="8"/>
      <c r="R170" s="45"/>
      <c r="S170" s="45"/>
      <c r="T170" s="45"/>
      <c r="U170" s="45"/>
      <c r="V170" s="43"/>
      <c r="W170" s="8"/>
      <c r="X170" s="8"/>
    </row>
    <row r="171" spans="13:24" s="1" customFormat="1" ht="12.75">
      <c r="M171" s="2"/>
      <c r="N171" s="4"/>
      <c r="O171" s="4"/>
      <c r="P171" s="4"/>
      <c r="Q171" s="8"/>
      <c r="R171" s="45"/>
      <c r="S171" s="45"/>
      <c r="T171" s="45"/>
      <c r="U171" s="45"/>
      <c r="V171" s="43"/>
      <c r="W171" s="8"/>
      <c r="X171" s="8"/>
    </row>
    <row r="172" spans="13:24" s="1" customFormat="1" ht="12.75">
      <c r="M172" s="2"/>
      <c r="N172" s="4"/>
      <c r="O172" s="4"/>
      <c r="P172" s="4"/>
      <c r="Q172" s="8"/>
      <c r="R172" s="45"/>
      <c r="S172" s="45"/>
      <c r="T172" s="45"/>
      <c r="U172" s="45"/>
      <c r="V172" s="43"/>
      <c r="W172" s="8"/>
      <c r="X172" s="8"/>
    </row>
    <row r="173" spans="13:24" s="1" customFormat="1" ht="12.75">
      <c r="M173" s="2"/>
      <c r="N173" s="4"/>
      <c r="O173" s="4"/>
      <c r="P173" s="4"/>
      <c r="Q173" s="8"/>
      <c r="R173" s="45"/>
      <c r="S173" s="45"/>
      <c r="T173" s="45"/>
      <c r="U173" s="45"/>
      <c r="V173" s="43"/>
      <c r="W173" s="8"/>
      <c r="X173" s="8"/>
    </row>
    <row r="174" spans="13:24" s="1" customFormat="1" ht="12.75">
      <c r="M174" s="2"/>
      <c r="N174" s="4"/>
      <c r="O174" s="4"/>
      <c r="P174" s="4"/>
      <c r="Q174" s="8"/>
      <c r="R174" s="45"/>
      <c r="S174" s="45"/>
      <c r="T174" s="45"/>
      <c r="U174" s="45"/>
      <c r="V174" s="43"/>
      <c r="W174" s="8"/>
      <c r="X174" s="8"/>
    </row>
    <row r="175" spans="13:24" s="1" customFormat="1" ht="12.75">
      <c r="M175" s="2"/>
      <c r="N175" s="4"/>
      <c r="O175" s="4"/>
      <c r="P175" s="4"/>
      <c r="Q175" s="8"/>
      <c r="R175" s="45"/>
      <c r="S175" s="45"/>
      <c r="T175" s="45"/>
      <c r="U175" s="45"/>
      <c r="V175" s="43"/>
      <c r="W175" s="8"/>
      <c r="X175" s="8"/>
    </row>
    <row r="176" spans="13:24" s="1" customFormat="1" ht="12.75">
      <c r="M176" s="2"/>
      <c r="N176" s="4"/>
      <c r="O176" s="4"/>
      <c r="P176" s="4"/>
      <c r="Q176" s="8"/>
      <c r="R176" s="45"/>
      <c r="S176" s="45"/>
      <c r="T176" s="45"/>
      <c r="U176" s="45"/>
      <c r="V176" s="43"/>
      <c r="W176" s="8"/>
      <c r="X176" s="8"/>
    </row>
    <row r="177" spans="13:24" s="1" customFormat="1" ht="12.75">
      <c r="M177" s="2"/>
      <c r="N177" s="4"/>
      <c r="O177" s="4"/>
      <c r="P177" s="4"/>
      <c r="Q177" s="8"/>
      <c r="R177" s="45"/>
      <c r="S177" s="45"/>
      <c r="T177" s="45"/>
      <c r="U177" s="45"/>
      <c r="V177" s="43"/>
      <c r="W177" s="8"/>
      <c r="X177" s="8"/>
    </row>
    <row r="178" spans="13:24" s="1" customFormat="1" ht="12.75">
      <c r="M178" s="2"/>
      <c r="N178" s="4"/>
      <c r="O178" s="4"/>
      <c r="P178" s="4"/>
      <c r="Q178" s="8"/>
      <c r="R178" s="45"/>
      <c r="S178" s="45"/>
      <c r="T178" s="45"/>
      <c r="U178" s="45"/>
      <c r="V178" s="43"/>
      <c r="W178" s="8"/>
      <c r="X178" s="8"/>
    </row>
    <row r="179" spans="13:24" s="1" customFormat="1" ht="12.75">
      <c r="M179" s="2"/>
      <c r="N179" s="4"/>
      <c r="O179" s="4"/>
      <c r="P179" s="4"/>
      <c r="Q179" s="8"/>
      <c r="R179" s="45"/>
      <c r="S179" s="45"/>
      <c r="T179" s="45"/>
      <c r="U179" s="45"/>
      <c r="V179" s="43"/>
      <c r="W179" s="8"/>
      <c r="X179" s="8"/>
    </row>
    <row r="180" spans="13:24" s="1" customFormat="1" ht="12.75">
      <c r="M180" s="2"/>
      <c r="N180" s="4"/>
      <c r="O180" s="4"/>
      <c r="P180" s="4"/>
      <c r="Q180" s="8"/>
      <c r="R180" s="45"/>
      <c r="S180" s="45"/>
      <c r="T180" s="45"/>
      <c r="U180" s="45"/>
      <c r="V180" s="43"/>
      <c r="W180" s="8"/>
      <c r="X180" s="8"/>
    </row>
    <row r="181" spans="13:24" s="1" customFormat="1" ht="12.75">
      <c r="M181" s="2"/>
      <c r="N181" s="4"/>
      <c r="O181" s="4"/>
      <c r="P181" s="4"/>
      <c r="Q181" s="8"/>
      <c r="R181" s="45"/>
      <c r="S181" s="45"/>
      <c r="T181" s="45"/>
      <c r="U181" s="45"/>
      <c r="V181" s="43"/>
      <c r="W181" s="8"/>
      <c r="X181" s="8"/>
    </row>
    <row r="182" spans="13:24" s="1" customFormat="1" ht="12.75">
      <c r="M182" s="2"/>
      <c r="N182" s="4"/>
      <c r="O182" s="4"/>
      <c r="P182" s="4"/>
      <c r="Q182" s="8"/>
      <c r="R182" s="45"/>
      <c r="S182" s="45"/>
      <c r="T182" s="45"/>
      <c r="U182" s="45"/>
      <c r="V182" s="43"/>
      <c r="W182" s="8"/>
      <c r="X182" s="8"/>
    </row>
    <row r="183" spans="13:24" s="1" customFormat="1" ht="12.75">
      <c r="M183" s="2"/>
      <c r="N183" s="4"/>
      <c r="O183" s="4"/>
      <c r="P183" s="4"/>
      <c r="Q183" s="8"/>
      <c r="R183" s="45"/>
      <c r="S183" s="45"/>
      <c r="T183" s="45"/>
      <c r="U183" s="45"/>
      <c r="V183" s="43"/>
      <c r="W183" s="8"/>
      <c r="X183" s="8"/>
    </row>
    <row r="184" spans="13:24" s="1" customFormat="1" ht="12.75">
      <c r="M184" s="2"/>
      <c r="N184" s="4"/>
      <c r="O184" s="4"/>
      <c r="P184" s="4"/>
      <c r="Q184" s="8"/>
      <c r="R184" s="45"/>
      <c r="S184" s="45"/>
      <c r="T184" s="45"/>
      <c r="U184" s="45"/>
      <c r="V184" s="43"/>
      <c r="W184" s="8"/>
      <c r="X184" s="8"/>
    </row>
    <row r="185" spans="13:24" s="1" customFormat="1" ht="12.75">
      <c r="M185" s="2"/>
      <c r="N185" s="4"/>
      <c r="O185" s="4"/>
      <c r="P185" s="4"/>
      <c r="Q185" s="8"/>
      <c r="R185" s="45"/>
      <c r="S185" s="45"/>
      <c r="T185" s="45"/>
      <c r="U185" s="45"/>
      <c r="V185" s="43"/>
      <c r="W185" s="8"/>
      <c r="X185" s="8"/>
    </row>
    <row r="186" spans="13:24" s="1" customFormat="1" ht="12.75">
      <c r="M186" s="2"/>
      <c r="N186" s="4"/>
      <c r="O186" s="4"/>
      <c r="P186" s="4"/>
      <c r="Q186" s="8"/>
      <c r="R186" s="45"/>
      <c r="S186" s="45"/>
      <c r="T186" s="45"/>
      <c r="U186" s="45"/>
      <c r="V186" s="43"/>
      <c r="W186" s="8"/>
      <c r="X186" s="8"/>
    </row>
    <row r="187" spans="13:24" s="1" customFormat="1" ht="12.75">
      <c r="M187" s="2"/>
      <c r="N187" s="4"/>
      <c r="O187" s="4"/>
      <c r="P187" s="4"/>
      <c r="Q187" s="8"/>
      <c r="R187" s="45"/>
      <c r="S187" s="45"/>
      <c r="T187" s="45"/>
      <c r="U187" s="45"/>
      <c r="V187" s="43"/>
      <c r="W187" s="8"/>
      <c r="X187" s="8"/>
    </row>
    <row r="188" spans="13:24" s="1" customFormat="1" ht="12.75">
      <c r="M188" s="2"/>
      <c r="N188" s="4"/>
      <c r="O188" s="4"/>
      <c r="P188" s="4"/>
      <c r="Q188" s="8"/>
      <c r="R188" s="45"/>
      <c r="S188" s="45"/>
      <c r="T188" s="45"/>
      <c r="U188" s="45"/>
      <c r="V188" s="43"/>
      <c r="W188" s="8"/>
      <c r="X188" s="8"/>
    </row>
    <row r="189" spans="13:24" s="1" customFormat="1" ht="12.75">
      <c r="M189" s="2"/>
      <c r="N189" s="4"/>
      <c r="O189" s="4"/>
      <c r="P189" s="4"/>
      <c r="Q189" s="8"/>
      <c r="R189" s="45"/>
      <c r="S189" s="45"/>
      <c r="T189" s="45"/>
      <c r="U189" s="45"/>
      <c r="V189" s="43"/>
      <c r="W189" s="8"/>
      <c r="X189" s="8"/>
    </row>
    <row r="190" spans="13:24" s="1" customFormat="1" ht="12.75">
      <c r="M190" s="2"/>
      <c r="N190" s="4"/>
      <c r="O190" s="4"/>
      <c r="P190" s="4"/>
      <c r="Q190" s="8"/>
      <c r="R190" s="45"/>
      <c r="S190" s="45"/>
      <c r="T190" s="45"/>
      <c r="U190" s="45"/>
      <c r="V190" s="43"/>
      <c r="W190" s="8"/>
      <c r="X190" s="8"/>
    </row>
    <row r="191" spans="13:24" s="1" customFormat="1" ht="12.75">
      <c r="M191" s="2"/>
      <c r="N191" s="4"/>
      <c r="O191" s="4"/>
      <c r="P191" s="4"/>
      <c r="Q191" s="8"/>
      <c r="R191" s="45"/>
      <c r="S191" s="45"/>
      <c r="T191" s="45"/>
      <c r="U191" s="45"/>
      <c r="V191" s="43"/>
      <c r="W191" s="8"/>
      <c r="X191" s="8"/>
    </row>
    <row r="192" spans="13:24" s="1" customFormat="1" ht="12.75">
      <c r="M192" s="2"/>
      <c r="N192" s="4"/>
      <c r="O192" s="4"/>
      <c r="P192" s="4"/>
      <c r="Q192" s="8"/>
      <c r="R192" s="45"/>
      <c r="S192" s="45"/>
      <c r="T192" s="45"/>
      <c r="U192" s="45"/>
      <c r="V192" s="43"/>
      <c r="W192" s="8"/>
      <c r="X192" s="8"/>
    </row>
    <row r="193" spans="13:24" s="1" customFormat="1" ht="12.75">
      <c r="M193" s="2"/>
      <c r="N193" s="4"/>
      <c r="O193" s="4"/>
      <c r="P193" s="4"/>
      <c r="Q193" s="8"/>
      <c r="R193" s="45"/>
      <c r="S193" s="45"/>
      <c r="T193" s="45"/>
      <c r="U193" s="45"/>
      <c r="V193" s="43"/>
      <c r="W193" s="8"/>
      <c r="X193" s="8"/>
    </row>
    <row r="194" spans="13:24" s="1" customFormat="1" ht="12.75">
      <c r="M194" s="2"/>
      <c r="N194" s="4"/>
      <c r="O194" s="4"/>
      <c r="P194" s="4"/>
      <c r="Q194" s="8"/>
      <c r="R194" s="45"/>
      <c r="S194" s="45"/>
      <c r="T194" s="45"/>
      <c r="U194" s="45"/>
      <c r="V194" s="43"/>
      <c r="W194" s="8"/>
      <c r="X194" s="8"/>
    </row>
    <row r="195" spans="13:24" s="1" customFormat="1" ht="12.75">
      <c r="M195" s="2"/>
      <c r="N195" s="4"/>
      <c r="O195" s="4"/>
      <c r="P195" s="4"/>
      <c r="Q195" s="8"/>
      <c r="R195" s="45"/>
      <c r="S195" s="45"/>
      <c r="T195" s="45"/>
      <c r="U195" s="45"/>
      <c r="V195" s="43"/>
      <c r="W195" s="8"/>
      <c r="X195" s="8"/>
    </row>
    <row r="196" spans="13:24" s="1" customFormat="1" ht="12.75">
      <c r="M196" s="2"/>
      <c r="N196" s="4"/>
      <c r="O196" s="4"/>
      <c r="P196" s="4"/>
      <c r="Q196" s="8"/>
      <c r="R196" s="45"/>
      <c r="S196" s="45"/>
      <c r="T196" s="45"/>
      <c r="U196" s="45"/>
      <c r="V196" s="43"/>
      <c r="W196" s="8"/>
      <c r="X196" s="8"/>
    </row>
    <row r="197" spans="13:24" s="1" customFormat="1" ht="12.75">
      <c r="M197" s="2"/>
      <c r="N197" s="4"/>
      <c r="O197" s="4"/>
      <c r="P197" s="4"/>
      <c r="Q197" s="8"/>
      <c r="R197" s="45"/>
      <c r="S197" s="45"/>
      <c r="T197" s="45"/>
      <c r="U197" s="45"/>
      <c r="V197" s="43"/>
      <c r="W197" s="8"/>
      <c r="X197" s="8"/>
    </row>
    <row r="198" spans="13:24" s="1" customFormat="1" ht="12.75">
      <c r="M198" s="2"/>
      <c r="N198" s="4"/>
      <c r="O198" s="4"/>
      <c r="P198" s="4"/>
      <c r="Q198" s="8"/>
      <c r="R198" s="45"/>
      <c r="S198" s="45"/>
      <c r="T198" s="45"/>
      <c r="U198" s="45"/>
      <c r="V198" s="43"/>
      <c r="W198" s="8"/>
      <c r="X198" s="8"/>
    </row>
    <row r="199" spans="13:24" s="1" customFormat="1" ht="12.75">
      <c r="M199" s="2"/>
      <c r="N199" s="4"/>
      <c r="O199" s="4"/>
      <c r="P199" s="4"/>
      <c r="Q199" s="8"/>
      <c r="R199" s="45"/>
      <c r="S199" s="45"/>
      <c r="T199" s="45"/>
      <c r="U199" s="45"/>
      <c r="V199" s="43"/>
      <c r="W199" s="8"/>
      <c r="X199" s="8"/>
    </row>
    <row r="200" spans="13:24" s="1" customFormat="1" ht="12.75">
      <c r="M200" s="2"/>
      <c r="N200" s="4"/>
      <c r="O200" s="4"/>
      <c r="P200" s="4"/>
      <c r="Q200" s="8"/>
      <c r="R200" s="45"/>
      <c r="S200" s="45"/>
      <c r="T200" s="45"/>
      <c r="U200" s="45"/>
      <c r="V200" s="43"/>
      <c r="W200" s="8"/>
      <c r="X200" s="8"/>
    </row>
    <row r="201" spans="13:24" s="1" customFormat="1" ht="12.75">
      <c r="M201" s="2"/>
      <c r="N201" s="4"/>
      <c r="O201" s="4"/>
      <c r="P201" s="4"/>
      <c r="Q201" s="8"/>
      <c r="R201" s="45"/>
      <c r="S201" s="45"/>
      <c r="T201" s="45"/>
      <c r="U201" s="45"/>
      <c r="V201" s="43"/>
      <c r="W201" s="8"/>
      <c r="X201" s="8"/>
    </row>
    <row r="202" spans="13:24" s="1" customFormat="1" ht="12.75">
      <c r="M202" s="2"/>
      <c r="N202" s="4"/>
      <c r="O202" s="4"/>
      <c r="P202" s="4"/>
      <c r="Q202" s="8"/>
      <c r="R202" s="45"/>
      <c r="S202" s="45"/>
      <c r="T202" s="45"/>
      <c r="U202" s="45"/>
      <c r="V202" s="43"/>
      <c r="W202" s="8"/>
      <c r="X202" s="8"/>
    </row>
    <row r="203" spans="13:24" s="1" customFormat="1" ht="12.75">
      <c r="M203" s="2"/>
      <c r="N203" s="4"/>
      <c r="O203" s="4"/>
      <c r="P203" s="4"/>
      <c r="Q203" s="8"/>
      <c r="R203" s="45"/>
      <c r="S203" s="45"/>
      <c r="T203" s="45"/>
      <c r="U203" s="45"/>
      <c r="V203" s="43"/>
      <c r="W203" s="8"/>
      <c r="X203" s="8"/>
    </row>
    <row r="204" spans="13:24" s="1" customFormat="1" ht="12.75">
      <c r="M204" s="2"/>
      <c r="N204" s="4"/>
      <c r="O204" s="4"/>
      <c r="P204" s="4"/>
      <c r="Q204" s="8"/>
      <c r="R204" s="45"/>
      <c r="S204" s="45"/>
      <c r="T204" s="45"/>
      <c r="U204" s="45"/>
      <c r="V204" s="43"/>
      <c r="W204" s="8"/>
      <c r="X204" s="8"/>
    </row>
    <row r="205" spans="13:24" s="1" customFormat="1" ht="12.75">
      <c r="M205" s="2"/>
      <c r="N205" s="4"/>
      <c r="O205" s="4"/>
      <c r="P205" s="4"/>
      <c r="Q205" s="8"/>
      <c r="R205" s="45"/>
      <c r="S205" s="45"/>
      <c r="T205" s="45"/>
      <c r="U205" s="45"/>
      <c r="V205" s="43"/>
      <c r="W205" s="8"/>
      <c r="X205" s="8"/>
    </row>
    <row r="206" spans="13:24" s="1" customFormat="1" ht="12.75">
      <c r="M206" s="2"/>
      <c r="N206" s="4"/>
      <c r="O206" s="4"/>
      <c r="P206" s="4"/>
      <c r="Q206" s="8"/>
      <c r="R206" s="45"/>
      <c r="S206" s="45"/>
      <c r="T206" s="45"/>
      <c r="U206" s="45"/>
      <c r="V206" s="43"/>
      <c r="W206" s="8"/>
      <c r="X206" s="8"/>
    </row>
    <row r="207" spans="13:24" s="1" customFormat="1" ht="12.75">
      <c r="M207" s="2"/>
      <c r="N207" s="4"/>
      <c r="O207" s="4"/>
      <c r="P207" s="4"/>
      <c r="Q207" s="8"/>
      <c r="R207" s="45"/>
      <c r="S207" s="45"/>
      <c r="T207" s="45"/>
      <c r="U207" s="45"/>
      <c r="V207" s="43"/>
      <c r="W207" s="8"/>
      <c r="X207" s="8"/>
    </row>
    <row r="208" spans="13:24" s="1" customFormat="1" ht="12.75">
      <c r="M208" s="2"/>
      <c r="N208" s="4"/>
      <c r="O208" s="4"/>
      <c r="P208" s="4"/>
      <c r="Q208" s="8"/>
      <c r="R208" s="45"/>
      <c r="S208" s="45"/>
      <c r="T208" s="45"/>
      <c r="U208" s="45"/>
      <c r="V208" s="43"/>
      <c r="W208" s="8"/>
      <c r="X208" s="8"/>
    </row>
    <row r="209" spans="13:24" s="1" customFormat="1" ht="12.75">
      <c r="M209" s="2"/>
      <c r="N209" s="4"/>
      <c r="O209" s="4"/>
      <c r="P209" s="4"/>
      <c r="Q209" s="8"/>
      <c r="R209" s="45"/>
      <c r="S209" s="45"/>
      <c r="T209" s="45"/>
      <c r="U209" s="45"/>
      <c r="V209" s="43"/>
      <c r="W209" s="8"/>
      <c r="X209" s="8"/>
    </row>
    <row r="210" spans="13:24" s="1" customFormat="1" ht="12.75">
      <c r="M210" s="2"/>
      <c r="N210" s="4"/>
      <c r="O210" s="4"/>
      <c r="P210" s="4"/>
      <c r="Q210" s="8"/>
      <c r="R210" s="45"/>
      <c r="S210" s="45"/>
      <c r="T210" s="45"/>
      <c r="U210" s="45"/>
      <c r="V210" s="43"/>
      <c r="W210" s="8"/>
      <c r="X210" s="8"/>
    </row>
    <row r="211" spans="13:24" s="1" customFormat="1" ht="12.75">
      <c r="M211" s="2"/>
      <c r="N211" s="4"/>
      <c r="O211" s="4"/>
      <c r="P211" s="4"/>
      <c r="Q211" s="8"/>
      <c r="R211" s="45"/>
      <c r="S211" s="45"/>
      <c r="T211" s="45"/>
      <c r="U211" s="45"/>
      <c r="V211" s="43"/>
      <c r="W211" s="8"/>
      <c r="X211" s="8"/>
    </row>
    <row r="212" spans="13:24" s="1" customFormat="1" ht="12.75">
      <c r="M212" s="2"/>
      <c r="N212" s="4"/>
      <c r="O212" s="4"/>
      <c r="P212" s="4"/>
      <c r="Q212" s="8"/>
      <c r="R212" s="45"/>
      <c r="S212" s="45"/>
      <c r="T212" s="45"/>
      <c r="U212" s="45"/>
      <c r="V212" s="43"/>
      <c r="W212" s="8"/>
      <c r="X212" s="8"/>
    </row>
    <row r="213" spans="13:24" s="1" customFormat="1" ht="12.75">
      <c r="M213" s="2"/>
      <c r="N213" s="4"/>
      <c r="O213" s="4"/>
      <c r="P213" s="4"/>
      <c r="Q213" s="8"/>
      <c r="R213" s="45"/>
      <c r="S213" s="45"/>
      <c r="T213" s="45"/>
      <c r="U213" s="45"/>
      <c r="V213" s="43"/>
      <c r="W213" s="8"/>
      <c r="X213" s="8"/>
    </row>
    <row r="214" spans="13:24" s="1" customFormat="1" ht="12.75">
      <c r="M214" s="2"/>
      <c r="N214" s="4"/>
      <c r="O214" s="4"/>
      <c r="P214" s="4"/>
      <c r="Q214" s="8"/>
      <c r="R214" s="45"/>
      <c r="S214" s="45"/>
      <c r="T214" s="45"/>
      <c r="U214" s="45"/>
      <c r="V214" s="43"/>
      <c r="W214" s="8"/>
      <c r="X214" s="8"/>
    </row>
    <row r="215" spans="13:24" s="1" customFormat="1" ht="12.75">
      <c r="M215" s="2"/>
      <c r="N215" s="4"/>
      <c r="O215" s="4"/>
      <c r="P215" s="4"/>
      <c r="Q215" s="8"/>
      <c r="R215" s="45"/>
      <c r="S215" s="45"/>
      <c r="T215" s="45"/>
      <c r="U215" s="45"/>
      <c r="V215" s="43"/>
      <c r="W215" s="8"/>
      <c r="X215" s="8"/>
    </row>
    <row r="216" spans="13:24" s="1" customFormat="1" ht="12.75">
      <c r="M216" s="2"/>
      <c r="N216" s="4"/>
      <c r="O216" s="4"/>
      <c r="P216" s="4"/>
      <c r="Q216" s="8"/>
      <c r="R216" s="45"/>
      <c r="S216" s="45"/>
      <c r="T216" s="45"/>
      <c r="U216" s="45"/>
      <c r="V216" s="43"/>
      <c r="W216" s="8"/>
      <c r="X216" s="8"/>
    </row>
    <row r="217" spans="13:24" s="1" customFormat="1" ht="12.75">
      <c r="M217" s="2"/>
      <c r="N217" s="4"/>
      <c r="O217" s="4"/>
      <c r="P217" s="4"/>
      <c r="Q217" s="8"/>
      <c r="R217" s="45"/>
      <c r="S217" s="45"/>
      <c r="T217" s="45"/>
      <c r="U217" s="45"/>
      <c r="V217" s="43"/>
      <c r="W217" s="8"/>
      <c r="X217" s="8"/>
    </row>
    <row r="218" spans="13:24" s="1" customFormat="1" ht="12.75">
      <c r="M218" s="2"/>
      <c r="N218" s="4"/>
      <c r="O218" s="4"/>
      <c r="P218" s="4"/>
      <c r="Q218" s="8"/>
      <c r="R218" s="45"/>
      <c r="S218" s="45"/>
      <c r="T218" s="45"/>
      <c r="U218" s="45"/>
      <c r="V218" s="43"/>
      <c r="W218" s="8"/>
      <c r="X218" s="8"/>
    </row>
    <row r="219" spans="13:24" s="1" customFormat="1" ht="12.75">
      <c r="M219" s="2"/>
      <c r="N219" s="4"/>
      <c r="O219" s="4"/>
      <c r="P219" s="4"/>
      <c r="Q219" s="8"/>
      <c r="R219" s="45"/>
      <c r="S219" s="45"/>
      <c r="T219" s="45"/>
      <c r="U219" s="45"/>
      <c r="V219" s="43"/>
      <c r="W219" s="8"/>
      <c r="X219" s="8"/>
    </row>
    <row r="220" spans="13:24" s="1" customFormat="1" ht="12.75">
      <c r="M220" s="2"/>
      <c r="N220" s="4"/>
      <c r="O220" s="4"/>
      <c r="P220" s="4"/>
      <c r="Q220" s="8"/>
      <c r="R220" s="45"/>
      <c r="S220" s="45"/>
      <c r="T220" s="45"/>
      <c r="U220" s="45"/>
      <c r="V220" s="43"/>
      <c r="W220" s="8"/>
      <c r="X220" s="8"/>
    </row>
    <row r="221" spans="13:24" s="1" customFormat="1" ht="12.75">
      <c r="M221" s="2"/>
      <c r="N221" s="4"/>
      <c r="O221" s="4"/>
      <c r="P221" s="4"/>
      <c r="Q221" s="8"/>
      <c r="R221" s="45"/>
      <c r="S221" s="45"/>
      <c r="T221" s="45"/>
      <c r="U221" s="45"/>
      <c r="V221" s="43"/>
      <c r="W221" s="8"/>
      <c r="X221" s="8"/>
    </row>
    <row r="222" spans="13:24" s="1" customFormat="1" ht="12.75">
      <c r="M222" s="2"/>
      <c r="N222" s="4"/>
      <c r="O222" s="4"/>
      <c r="P222" s="4"/>
      <c r="Q222" s="8"/>
      <c r="R222" s="45"/>
      <c r="S222" s="45"/>
      <c r="T222" s="45"/>
      <c r="U222" s="45"/>
      <c r="V222" s="43"/>
      <c r="W222" s="8"/>
      <c r="X222" s="8"/>
    </row>
    <row r="223" spans="13:24" s="1" customFormat="1" ht="12.75">
      <c r="M223" s="2"/>
      <c r="N223" s="4"/>
      <c r="O223" s="4"/>
      <c r="P223" s="4"/>
      <c r="Q223" s="8"/>
      <c r="R223" s="45"/>
      <c r="S223" s="45"/>
      <c r="T223" s="45"/>
      <c r="U223" s="45"/>
      <c r="V223" s="43"/>
      <c r="W223" s="8"/>
      <c r="X223" s="8"/>
    </row>
    <row r="224" spans="13:24" s="1" customFormat="1" ht="12.75">
      <c r="M224" s="2"/>
      <c r="N224" s="4"/>
      <c r="O224" s="4"/>
      <c r="P224" s="4"/>
      <c r="Q224" s="8"/>
      <c r="R224" s="45"/>
      <c r="S224" s="45"/>
      <c r="T224" s="45"/>
      <c r="U224" s="45"/>
      <c r="V224" s="43"/>
      <c r="W224" s="8"/>
      <c r="X224" s="8"/>
    </row>
    <row r="225" spans="13:24" s="1" customFormat="1" ht="12.75">
      <c r="M225" s="2"/>
      <c r="N225" s="4"/>
      <c r="O225" s="4"/>
      <c r="P225" s="4"/>
      <c r="Q225" s="8"/>
      <c r="R225" s="45"/>
      <c r="S225" s="45"/>
      <c r="T225" s="45"/>
      <c r="U225" s="45"/>
      <c r="V225" s="43"/>
      <c r="W225" s="8"/>
      <c r="X225" s="8"/>
    </row>
    <row r="226" spans="13:24" s="1" customFormat="1" ht="12.75">
      <c r="M226" s="2"/>
      <c r="N226" s="4"/>
      <c r="O226" s="4"/>
      <c r="P226" s="4"/>
      <c r="Q226" s="8"/>
      <c r="R226" s="45"/>
      <c r="S226" s="45"/>
      <c r="T226" s="45"/>
      <c r="U226" s="45"/>
      <c r="V226" s="43"/>
      <c r="W226" s="8"/>
      <c r="X226" s="8"/>
    </row>
    <row r="227" spans="13:24" s="1" customFormat="1" ht="12.75">
      <c r="M227" s="2"/>
      <c r="N227" s="4"/>
      <c r="O227" s="4"/>
      <c r="P227" s="4"/>
      <c r="Q227" s="8"/>
      <c r="R227" s="45"/>
      <c r="S227" s="45"/>
      <c r="T227" s="45"/>
      <c r="U227" s="45"/>
      <c r="V227" s="43"/>
      <c r="W227" s="8"/>
      <c r="X227" s="8"/>
    </row>
    <row r="228" spans="13:24" s="1" customFormat="1" ht="12.75">
      <c r="M228" s="2"/>
      <c r="N228" s="4"/>
      <c r="O228" s="4"/>
      <c r="P228" s="4"/>
      <c r="Q228" s="8"/>
      <c r="R228" s="45"/>
      <c r="S228" s="45"/>
      <c r="T228" s="45"/>
      <c r="U228" s="45"/>
      <c r="V228" s="43"/>
      <c r="W228" s="8"/>
      <c r="X228" s="8"/>
    </row>
    <row r="229" spans="13:24" s="1" customFormat="1" ht="12.75">
      <c r="M229" s="2"/>
      <c r="N229" s="4"/>
      <c r="O229" s="4"/>
      <c r="P229" s="4"/>
      <c r="Q229" s="8"/>
      <c r="R229" s="45"/>
      <c r="S229" s="45"/>
      <c r="T229" s="45"/>
      <c r="U229" s="45"/>
      <c r="V229" s="43"/>
      <c r="W229" s="8"/>
      <c r="X229" s="8"/>
    </row>
    <row r="230" spans="13:24" s="1" customFormat="1" ht="12.75">
      <c r="M230" s="2"/>
      <c r="N230" s="4"/>
      <c r="O230" s="4"/>
      <c r="P230" s="4"/>
      <c r="Q230" s="8"/>
      <c r="R230" s="45"/>
      <c r="S230" s="45"/>
      <c r="T230" s="45"/>
      <c r="U230" s="45"/>
      <c r="V230" s="43"/>
      <c r="W230" s="8"/>
      <c r="X230" s="8"/>
    </row>
    <row r="231" spans="13:24" s="1" customFormat="1" ht="12.75">
      <c r="M231" s="2"/>
      <c r="N231" s="4"/>
      <c r="O231" s="4"/>
      <c r="P231" s="4"/>
      <c r="Q231" s="8"/>
      <c r="R231" s="45"/>
      <c r="S231" s="45"/>
      <c r="T231" s="45"/>
      <c r="U231" s="45"/>
      <c r="V231" s="43"/>
      <c r="W231" s="8"/>
      <c r="X231" s="8"/>
    </row>
    <row r="232" spans="13:24" s="1" customFormat="1" ht="12.75">
      <c r="M232" s="2"/>
      <c r="N232" s="4"/>
      <c r="O232" s="4"/>
      <c r="P232" s="4"/>
      <c r="Q232" s="8"/>
      <c r="R232" s="45"/>
      <c r="S232" s="45"/>
      <c r="T232" s="45"/>
      <c r="U232" s="45"/>
      <c r="V232" s="43"/>
      <c r="W232" s="8"/>
      <c r="X232" s="8"/>
    </row>
    <row r="233" spans="13:24" s="1" customFormat="1" ht="12.75">
      <c r="M233" s="2"/>
      <c r="N233" s="4"/>
      <c r="O233" s="4"/>
      <c r="P233" s="4"/>
      <c r="Q233" s="8"/>
      <c r="R233" s="45"/>
      <c r="S233" s="45"/>
      <c r="T233" s="45"/>
      <c r="U233" s="45"/>
      <c r="V233" s="43"/>
      <c r="W233" s="8"/>
      <c r="X233" s="8"/>
    </row>
    <row r="234" spans="13:24" s="1" customFormat="1" ht="12.75">
      <c r="M234" s="2"/>
      <c r="N234" s="4"/>
      <c r="O234" s="4"/>
      <c r="P234" s="4"/>
      <c r="Q234" s="8"/>
      <c r="R234" s="45"/>
      <c r="S234" s="45"/>
      <c r="T234" s="45"/>
      <c r="U234" s="45"/>
      <c r="V234" s="43"/>
      <c r="W234" s="8"/>
      <c r="X234" s="8"/>
    </row>
    <row r="235" spans="13:24" s="1" customFormat="1" ht="12.75">
      <c r="M235" s="2"/>
      <c r="N235" s="4"/>
      <c r="O235" s="4"/>
      <c r="P235" s="4"/>
      <c r="Q235" s="8"/>
      <c r="R235" s="45"/>
      <c r="S235" s="45"/>
      <c r="T235" s="45"/>
      <c r="U235" s="45"/>
      <c r="V235" s="43"/>
      <c r="W235" s="8"/>
      <c r="X235" s="8"/>
    </row>
    <row r="236" spans="13:24" s="1" customFormat="1" ht="12.75">
      <c r="M236" s="2"/>
      <c r="N236" s="4"/>
      <c r="O236" s="4"/>
      <c r="P236" s="4"/>
      <c r="Q236" s="8"/>
      <c r="R236" s="45"/>
      <c r="S236" s="45"/>
      <c r="T236" s="45"/>
      <c r="U236" s="45"/>
      <c r="V236" s="43"/>
      <c r="W236" s="8"/>
      <c r="X236" s="8"/>
    </row>
  </sheetData>
  <sheetProtection sheet="1" selectLockedCells="1"/>
  <mergeCells count="91">
    <mergeCell ref="N53:P53"/>
    <mergeCell ref="N58:P58"/>
    <mergeCell ref="N59:P59"/>
    <mergeCell ref="N54:P54"/>
    <mergeCell ref="N55:P55"/>
    <mergeCell ref="N56:P56"/>
    <mergeCell ref="N57:P57"/>
    <mergeCell ref="B14:C14"/>
    <mergeCell ref="H4:P11"/>
    <mergeCell ref="D16:F16"/>
    <mergeCell ref="N50:P50"/>
    <mergeCell ref="N44:P44"/>
    <mergeCell ref="N45:P45"/>
    <mergeCell ref="N46:P46"/>
    <mergeCell ref="D34:E34"/>
    <mergeCell ref="B18:C18"/>
    <mergeCell ref="N41:P41"/>
    <mergeCell ref="D33:E33"/>
    <mergeCell ref="D25:E25"/>
    <mergeCell ref="D32:E32"/>
    <mergeCell ref="D28:E28"/>
    <mergeCell ref="D38:E38"/>
    <mergeCell ref="D40:E40"/>
    <mergeCell ref="N38:P38"/>
    <mergeCell ref="D23:E23"/>
    <mergeCell ref="D26:E26"/>
    <mergeCell ref="D30:E30"/>
    <mergeCell ref="D29:E29"/>
    <mergeCell ref="D27:E27"/>
    <mergeCell ref="N34:P34"/>
    <mergeCell ref="D24:E24"/>
    <mergeCell ref="D31:E31"/>
    <mergeCell ref="N22:P22"/>
    <mergeCell ref="N23:P23"/>
    <mergeCell ref="N33:P33"/>
    <mergeCell ref="N24:P24"/>
    <mergeCell ref="N26:P26"/>
    <mergeCell ref="N28:P28"/>
    <mergeCell ref="N29:P29"/>
    <mergeCell ref="N30:P30"/>
    <mergeCell ref="N31:P31"/>
    <mergeCell ref="D59:E59"/>
    <mergeCell ref="D52:E52"/>
    <mergeCell ref="D53:E53"/>
    <mergeCell ref="D54:E54"/>
    <mergeCell ref="D55:E55"/>
    <mergeCell ref="D58:E58"/>
    <mergeCell ref="D57:E57"/>
    <mergeCell ref="D56:E56"/>
    <mergeCell ref="N51:P51"/>
    <mergeCell ref="N52:P52"/>
    <mergeCell ref="D46:E46"/>
    <mergeCell ref="D43:E43"/>
    <mergeCell ref="D42:E42"/>
    <mergeCell ref="D45:E45"/>
    <mergeCell ref="D50:E50"/>
    <mergeCell ref="D51:E51"/>
    <mergeCell ref="D49:E49"/>
    <mergeCell ref="D47:E47"/>
    <mergeCell ref="D48:E48"/>
    <mergeCell ref="N49:P49"/>
    <mergeCell ref="N43:P43"/>
    <mergeCell ref="N47:P47"/>
    <mergeCell ref="N48:P48"/>
    <mergeCell ref="N42:P42"/>
    <mergeCell ref="D41:E41"/>
    <mergeCell ref="D22:E22"/>
    <mergeCell ref="D35:E35"/>
    <mergeCell ref="D44:E44"/>
    <mergeCell ref="N21:P21"/>
    <mergeCell ref="N32:P32"/>
    <mergeCell ref="N40:P40"/>
    <mergeCell ref="D36:E36"/>
    <mergeCell ref="D37:E37"/>
    <mergeCell ref="D39:E39"/>
    <mergeCell ref="N39:P39"/>
    <mergeCell ref="N25:P25"/>
    <mergeCell ref="N27:P27"/>
    <mergeCell ref="N35:P35"/>
    <mergeCell ref="N37:P37"/>
    <mergeCell ref="N36:P36"/>
    <mergeCell ref="D3:F3"/>
    <mergeCell ref="G3:J3"/>
    <mergeCell ref="D20:E20"/>
    <mergeCell ref="D21:E21"/>
    <mergeCell ref="D19:E19"/>
    <mergeCell ref="E18:F18"/>
    <mergeCell ref="D4:G4"/>
    <mergeCell ref="H12:P14"/>
    <mergeCell ref="N19:P19"/>
    <mergeCell ref="N20:P20"/>
  </mergeCells>
  <conditionalFormatting sqref="D4">
    <cfRule type="cellIs" priority="1" dxfId="55" operator="equal" stopIfTrue="1">
      <formula>"3 - 5 day"</formula>
    </cfRule>
  </conditionalFormatting>
  <dataValidations count="7">
    <dataValidation type="custom" allowBlank="1" showInputMessage="1" showErrorMessage="1" error="The sample must have a &quot;Client sample ID&quot;" sqref="F20:F59">
      <formula1>R20=0</formula1>
    </dataValidation>
    <dataValidation type="custom" allowBlank="1" showInputMessage="1" showErrorMessage="1" error="The sample must have a &quot;Client sample ID&quot;" sqref="D20:D59">
      <formula1>R20=0</formula1>
    </dataValidation>
    <dataValidation type="list" allowBlank="1" showDropDown="1" showInputMessage="1" showErrorMessage="1" error="Mark with &quot;x&quot;" sqref="H20:I59 L20:M59">
      <formula1>$U$2</formula1>
    </dataValidation>
    <dataValidation type="textLength" allowBlank="1" showInputMessage="1" showErrorMessage="1" error="Note that only 30 characters are allowed" sqref="C20:C59">
      <formula1>1</formula1>
      <formula2>30</formula2>
    </dataValidation>
    <dataValidation allowBlank="1" showInputMessage="1" prompt="Number of seeds or leaves or sample weight, e.g. &quot;3500&quot; or &quot;120 g&quot;." sqref="J20:J59"/>
    <dataValidation allowBlank="1" showInputMessage="1" showErrorMessage="1" error="Valid alternative are &quot;Brassica napus&quot; or &quot;Brassica juncea&quot;" sqref="G20:G59"/>
    <dataValidation type="list" allowBlank="1" showInputMessage="1" showErrorMessage="1" sqref="D10:E10">
      <formula1>Sample!#REF!</formula1>
    </dataValidation>
  </dataValidations>
  <hyperlinks>
    <hyperlink ref="D65" r:id="rId1" display="agritech.sweden@intertek.com"/>
  </hyperlinks>
  <printOptions horizontalCentered="1"/>
  <pageMargins left="0.7" right="0.7" top="0.75" bottom="0.75" header="0.3" footer="0.3"/>
  <pageSetup fitToHeight="1" fitToWidth="1" horizontalDpi="600" verticalDpi="600" orientation="landscape" paperSize="9" scale="40"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EH54"/>
  <sheetViews>
    <sheetView showRowColHeaders="0" zoomScale="70" zoomScaleNormal="70" zoomScalePageLayoutView="90" workbookViewId="0" topLeftCell="A1">
      <selection activeCell="E14" sqref="E14"/>
    </sheetView>
  </sheetViews>
  <sheetFormatPr defaultColWidth="9.140625" defaultRowHeight="12.75"/>
  <cols>
    <col min="1" max="1" width="1.7109375" style="206" customWidth="1"/>
    <col min="2" max="2" width="4.28125" style="206" customWidth="1"/>
    <col min="3" max="3" width="7.7109375" style="206" customWidth="1"/>
    <col min="4" max="4" width="13.7109375" style="206" customWidth="1"/>
    <col min="5" max="6" width="6.7109375" style="206" customWidth="1"/>
    <col min="7" max="7" width="11.7109375" style="206" customWidth="1"/>
    <col min="8" max="8" width="14.8515625" style="206" customWidth="1"/>
    <col min="9" max="10" width="6.7109375" style="206" customWidth="1"/>
    <col min="11" max="11" width="11.7109375" style="206" customWidth="1"/>
    <col min="12" max="12" width="14.28125" style="206" customWidth="1"/>
    <col min="13" max="14" width="6.7109375" style="206" customWidth="1"/>
    <col min="15" max="15" width="11.7109375" style="206" customWidth="1"/>
    <col min="16" max="16" width="15.7109375" style="206" customWidth="1"/>
    <col min="17" max="18" width="6.7109375" style="206" customWidth="1"/>
    <col min="19" max="19" width="11.7109375" style="206" customWidth="1"/>
    <col min="20" max="20" width="14.8515625" style="206" customWidth="1"/>
    <col min="21" max="22" width="6.7109375" style="206" customWidth="1"/>
    <col min="23" max="23" width="11.7109375" style="206" customWidth="1"/>
    <col min="24" max="24" width="17.140625" style="206" customWidth="1"/>
    <col min="25" max="25" width="6.7109375" style="206" customWidth="1"/>
    <col min="26" max="26" width="6.7109375" style="208" customWidth="1"/>
    <col min="27" max="27" width="11.7109375" style="208" customWidth="1"/>
    <col min="28" max="28" width="15.140625" style="208" customWidth="1"/>
    <col min="29" max="30" width="6.7109375" style="206" customWidth="1"/>
    <col min="31" max="31" width="11.7109375" style="206" customWidth="1"/>
    <col min="32" max="32" width="15.7109375" style="206" customWidth="1"/>
    <col min="33" max="34" width="6.7109375" style="206" customWidth="1"/>
    <col min="35" max="35" width="11.7109375" style="206" customWidth="1"/>
    <col min="36" max="36" width="15.7109375" style="206" customWidth="1"/>
    <col min="37" max="37" width="10.140625" style="206" customWidth="1"/>
    <col min="38" max="52" width="9.140625" style="13" hidden="1" customWidth="1"/>
    <col min="53" max="138" width="9.140625" style="206" customWidth="1"/>
  </cols>
  <sheetData>
    <row r="1" spans="1:36" ht="15">
      <c r="A1" s="209"/>
      <c r="B1" s="210" t="s">
        <v>60</v>
      </c>
      <c r="C1" s="209"/>
      <c r="D1" s="209"/>
      <c r="E1" s="209"/>
      <c r="F1" s="209" t="str">
        <f>CONCATENATE(Customer!E9,"; ",Customer!C13)</f>
        <v>; </v>
      </c>
      <c r="G1" s="209"/>
      <c r="H1" s="209"/>
      <c r="I1" s="209"/>
      <c r="J1" s="209"/>
      <c r="K1" s="209"/>
      <c r="L1" s="209"/>
      <c r="M1" s="209"/>
      <c r="N1" s="209"/>
      <c r="O1" s="209"/>
      <c r="P1" s="209"/>
      <c r="Q1" s="209"/>
      <c r="R1" s="209"/>
      <c r="S1" s="209"/>
      <c r="T1" s="209"/>
      <c r="U1" s="209"/>
      <c r="V1" s="209"/>
      <c r="W1" s="209"/>
      <c r="X1" s="209"/>
      <c r="Y1" s="209"/>
      <c r="AC1" s="209"/>
      <c r="AD1" s="209"/>
      <c r="AE1" s="209"/>
      <c r="AF1" s="209"/>
      <c r="AG1" s="209"/>
      <c r="AH1" s="209"/>
      <c r="AI1" s="209"/>
      <c r="AJ1" s="209"/>
    </row>
    <row r="2" spans="1:138" s="15" customFormat="1" ht="24" customHeight="1">
      <c r="A2" s="119"/>
      <c r="B2" s="55" t="s">
        <v>114</v>
      </c>
      <c r="C2" s="148"/>
      <c r="D2" s="148"/>
      <c r="E2" s="149"/>
      <c r="F2" s="149"/>
      <c r="G2" s="148"/>
      <c r="H2" s="56" t="str">
        <f>Sample!B2</f>
        <v>GMO Testing</v>
      </c>
      <c r="I2" s="148"/>
      <c r="J2" s="148"/>
      <c r="K2" s="56" t="str">
        <f>Sample!E2</f>
        <v>-</v>
      </c>
      <c r="L2" s="148"/>
      <c r="M2" s="56">
        <f>Sample!G2</f>
      </c>
      <c r="N2" s="148"/>
      <c r="O2" s="119"/>
      <c r="P2" s="119"/>
      <c r="Q2" s="119"/>
      <c r="R2" s="119"/>
      <c r="S2" s="119"/>
      <c r="T2" s="119"/>
      <c r="U2" s="119"/>
      <c r="V2" s="119"/>
      <c r="W2" s="119"/>
      <c r="X2" s="119"/>
      <c r="Y2" s="119"/>
      <c r="Z2" s="119"/>
      <c r="AA2" s="119"/>
      <c r="AB2" s="119"/>
      <c r="AC2" s="56"/>
      <c r="AD2" s="148"/>
      <c r="AE2" s="119"/>
      <c r="AF2" s="119"/>
      <c r="AG2" s="56"/>
      <c r="AH2" s="148"/>
      <c r="AI2" s="119"/>
      <c r="AJ2" s="119"/>
      <c r="AK2" s="119"/>
      <c r="AL2" s="13"/>
      <c r="AM2" s="18" t="s">
        <v>28</v>
      </c>
      <c r="AN2" s="17"/>
      <c r="AO2" s="17"/>
      <c r="AP2" s="17"/>
      <c r="AQ2" s="17"/>
      <c r="AR2" s="25"/>
      <c r="AS2" s="27"/>
      <c r="AT2" s="26"/>
      <c r="AU2" s="26"/>
      <c r="AV2" s="13"/>
      <c r="AW2" s="13"/>
      <c r="AX2" s="13"/>
      <c r="AY2" s="13"/>
      <c r="AZ2" s="13"/>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row>
    <row r="3" spans="1:138" s="15" customFormat="1" ht="15" customHeight="1">
      <c r="A3" s="119"/>
      <c r="B3" s="97"/>
      <c r="C3" s="97"/>
      <c r="D3" s="97"/>
      <c r="E3" s="98"/>
      <c r="F3" s="98"/>
      <c r="G3" s="119"/>
      <c r="H3" s="119"/>
      <c r="I3" s="119"/>
      <c r="J3" s="119"/>
      <c r="K3" s="97"/>
      <c r="L3" s="97"/>
      <c r="M3" s="97"/>
      <c r="N3" s="97"/>
      <c r="O3" s="97"/>
      <c r="P3" s="97"/>
      <c r="Q3" s="97"/>
      <c r="R3" s="97"/>
      <c r="S3" s="97"/>
      <c r="T3" s="97"/>
      <c r="U3" s="97"/>
      <c r="V3" s="119"/>
      <c r="W3" s="119"/>
      <c r="X3" s="119"/>
      <c r="Y3" s="119"/>
      <c r="Z3" s="119"/>
      <c r="AA3" s="119"/>
      <c r="AB3" s="119"/>
      <c r="AC3" s="97"/>
      <c r="AD3" s="97"/>
      <c r="AE3" s="97"/>
      <c r="AF3" s="97"/>
      <c r="AG3" s="97"/>
      <c r="AH3" s="97"/>
      <c r="AI3" s="97"/>
      <c r="AJ3" s="97"/>
      <c r="AK3" s="119"/>
      <c r="AL3" s="13"/>
      <c r="AM3" s="18" t="s">
        <v>29</v>
      </c>
      <c r="AN3" s="17"/>
      <c r="AO3" s="17"/>
      <c r="AP3" s="17"/>
      <c r="AQ3" s="17"/>
      <c r="AR3" s="25"/>
      <c r="AS3" s="27"/>
      <c r="AT3" s="26"/>
      <c r="AU3" s="26"/>
      <c r="AV3" s="13"/>
      <c r="AW3" s="13"/>
      <c r="AX3" s="13"/>
      <c r="AY3" s="13"/>
      <c r="AZ3" s="13"/>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row>
    <row r="4" spans="1:138" s="15" customFormat="1" ht="15" customHeight="1">
      <c r="A4" s="119"/>
      <c r="B4" s="99" t="s">
        <v>19</v>
      </c>
      <c r="C4" s="100"/>
      <c r="D4" s="321">
        <f>Sample!D5</f>
        <v>0</v>
      </c>
      <c r="E4" s="321"/>
      <c r="F4" s="321"/>
      <c r="G4" s="302"/>
      <c r="H4" s="302"/>
      <c r="I4" s="302"/>
      <c r="J4" s="302"/>
      <c r="K4" s="302"/>
      <c r="L4" s="302"/>
      <c r="M4" s="302"/>
      <c r="N4" s="302"/>
      <c r="O4" s="302"/>
      <c r="P4" s="302"/>
      <c r="Q4" s="302"/>
      <c r="R4" s="302"/>
      <c r="S4" s="302"/>
      <c r="T4" s="302"/>
      <c r="U4" s="302"/>
      <c r="V4" s="302"/>
      <c r="W4" s="302"/>
      <c r="X4" s="302"/>
      <c r="Y4" s="119"/>
      <c r="Z4" s="119"/>
      <c r="AA4" s="119"/>
      <c r="AB4" s="119"/>
      <c r="AC4" s="119"/>
      <c r="AD4" s="119"/>
      <c r="AE4" s="119"/>
      <c r="AF4" s="119"/>
      <c r="AG4" s="119"/>
      <c r="AH4" s="119"/>
      <c r="AI4" s="119"/>
      <c r="AJ4" s="119"/>
      <c r="AK4" s="119"/>
      <c r="AL4" s="17"/>
      <c r="AM4" s="17"/>
      <c r="AN4" s="17"/>
      <c r="AO4" s="24"/>
      <c r="AP4" s="24"/>
      <c r="AQ4" s="17"/>
      <c r="AR4" s="25"/>
      <c r="AS4" s="27"/>
      <c r="AT4" s="26"/>
      <c r="AU4" s="26"/>
      <c r="AV4" s="13"/>
      <c r="AW4" s="13"/>
      <c r="AX4" s="13"/>
      <c r="AY4" s="13"/>
      <c r="AZ4" s="13"/>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row>
    <row r="5" spans="1:138" s="15" customFormat="1" ht="15" customHeight="1">
      <c r="A5" s="119"/>
      <c r="B5" s="99" t="s">
        <v>20</v>
      </c>
      <c r="C5" s="100"/>
      <c r="D5" s="322"/>
      <c r="E5" s="322"/>
      <c r="F5" s="322"/>
      <c r="G5" s="302"/>
      <c r="H5" s="302"/>
      <c r="I5" s="302"/>
      <c r="J5" s="302"/>
      <c r="K5" s="302"/>
      <c r="L5" s="302"/>
      <c r="M5" s="302"/>
      <c r="N5" s="302"/>
      <c r="O5" s="302"/>
      <c r="P5" s="302"/>
      <c r="Q5" s="302"/>
      <c r="R5" s="302"/>
      <c r="S5" s="302"/>
      <c r="T5" s="302"/>
      <c r="U5" s="302"/>
      <c r="V5" s="302"/>
      <c r="W5" s="302"/>
      <c r="X5" s="302"/>
      <c r="Y5" s="119"/>
      <c r="Z5" s="119"/>
      <c r="AA5" s="119"/>
      <c r="AB5" s="119"/>
      <c r="AC5" s="119"/>
      <c r="AD5" s="119"/>
      <c r="AE5" s="119"/>
      <c r="AF5" s="119"/>
      <c r="AG5" s="119"/>
      <c r="AH5" s="119"/>
      <c r="AI5" s="119"/>
      <c r="AJ5" s="119"/>
      <c r="AK5" s="119"/>
      <c r="AL5" s="17"/>
      <c r="AM5" s="17"/>
      <c r="AN5" s="17"/>
      <c r="AO5" s="17"/>
      <c r="AP5" s="17"/>
      <c r="AQ5" s="17"/>
      <c r="AR5" s="25"/>
      <c r="AS5" s="27"/>
      <c r="AT5" s="26"/>
      <c r="AU5" s="26"/>
      <c r="AV5" s="13"/>
      <c r="AW5" s="13"/>
      <c r="AX5" s="13"/>
      <c r="AY5" s="13"/>
      <c r="AZ5" s="13"/>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row>
    <row r="6" spans="1:138" s="15" customFormat="1" ht="15" customHeight="1">
      <c r="A6" s="119"/>
      <c r="B6" s="75" t="s">
        <v>21</v>
      </c>
      <c r="C6" s="101"/>
      <c r="D6" s="321">
        <f>Customer!E8</f>
        <v>0</v>
      </c>
      <c r="E6" s="321"/>
      <c r="F6" s="321"/>
      <c r="G6" s="302"/>
      <c r="H6" s="302"/>
      <c r="I6" s="302"/>
      <c r="J6" s="302"/>
      <c r="K6" s="302"/>
      <c r="L6" s="302"/>
      <c r="M6" s="302"/>
      <c r="N6" s="302"/>
      <c r="O6" s="302"/>
      <c r="P6" s="302"/>
      <c r="Q6" s="302"/>
      <c r="R6" s="302"/>
      <c r="S6" s="302"/>
      <c r="T6" s="302"/>
      <c r="U6" s="302"/>
      <c r="V6" s="302"/>
      <c r="W6" s="302"/>
      <c r="X6" s="302"/>
      <c r="Y6" s="119"/>
      <c r="Z6" s="119"/>
      <c r="AA6" s="119"/>
      <c r="AB6" s="119"/>
      <c r="AC6" s="119"/>
      <c r="AD6" s="119"/>
      <c r="AE6" s="119"/>
      <c r="AF6" s="119"/>
      <c r="AG6" s="119"/>
      <c r="AH6" s="119"/>
      <c r="AI6" s="119"/>
      <c r="AJ6" s="119"/>
      <c r="AK6" s="119"/>
      <c r="AL6" s="17"/>
      <c r="AM6" s="17"/>
      <c r="AN6" s="17"/>
      <c r="AO6" s="17"/>
      <c r="AP6" s="17"/>
      <c r="AQ6" s="17"/>
      <c r="AR6" s="25"/>
      <c r="AS6" s="27"/>
      <c r="AT6" s="26"/>
      <c r="AU6" s="26"/>
      <c r="AV6" s="13"/>
      <c r="AW6" s="13"/>
      <c r="AX6" s="13"/>
      <c r="AY6" s="13"/>
      <c r="AZ6" s="13"/>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row>
    <row r="7" spans="1:138" s="15" customFormat="1" ht="15" customHeight="1">
      <c r="A7" s="119"/>
      <c r="B7" s="102" t="s">
        <v>86</v>
      </c>
      <c r="C7" s="97"/>
      <c r="D7" s="323" t="str">
        <f>Customer!E12</f>
        <v> </v>
      </c>
      <c r="E7" s="323"/>
      <c r="F7" s="323"/>
      <c r="G7" s="302"/>
      <c r="H7" s="302"/>
      <c r="I7" s="302"/>
      <c r="J7" s="302"/>
      <c r="K7" s="302"/>
      <c r="L7" s="302"/>
      <c r="M7" s="302"/>
      <c r="N7" s="302"/>
      <c r="O7" s="302"/>
      <c r="P7" s="302"/>
      <c r="Q7" s="302"/>
      <c r="R7" s="302"/>
      <c r="S7" s="302"/>
      <c r="T7" s="302"/>
      <c r="U7" s="302"/>
      <c r="V7" s="302"/>
      <c r="W7" s="302"/>
      <c r="X7" s="302"/>
      <c r="Y7" s="119"/>
      <c r="Z7" s="119"/>
      <c r="AA7" s="119"/>
      <c r="AB7" s="119"/>
      <c r="AC7" s="119"/>
      <c r="AD7" s="119"/>
      <c r="AE7" s="119"/>
      <c r="AF7" s="119"/>
      <c r="AG7" s="119"/>
      <c r="AH7" s="119"/>
      <c r="AI7" s="119"/>
      <c r="AJ7" s="119"/>
      <c r="AK7" s="119"/>
      <c r="AL7" s="17"/>
      <c r="AM7" s="17"/>
      <c r="AN7" s="17"/>
      <c r="AO7" s="17"/>
      <c r="AP7" s="17"/>
      <c r="AQ7" s="17"/>
      <c r="AR7" s="25"/>
      <c r="AS7" s="27"/>
      <c r="AT7" s="26"/>
      <c r="AU7" s="26"/>
      <c r="AV7" s="13"/>
      <c r="AW7" s="13"/>
      <c r="AX7" s="13"/>
      <c r="AY7" s="13"/>
      <c r="AZ7" s="13"/>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row>
    <row r="8" spans="1:138" s="15" customFormat="1" ht="15" customHeight="1" thickBot="1">
      <c r="A8" s="119"/>
      <c r="B8" s="102"/>
      <c r="C8" s="97"/>
      <c r="D8" s="197"/>
      <c r="E8" s="197"/>
      <c r="F8" s="197"/>
      <c r="G8" s="198"/>
      <c r="H8" s="198"/>
      <c r="I8" s="198"/>
      <c r="J8" s="198"/>
      <c r="K8" s="198"/>
      <c r="L8" s="198"/>
      <c r="M8" s="198"/>
      <c r="N8" s="198"/>
      <c r="O8" s="198"/>
      <c r="P8" s="198"/>
      <c r="Q8" s="198"/>
      <c r="R8" s="198"/>
      <c r="S8" s="198"/>
      <c r="T8" s="198"/>
      <c r="U8" s="198"/>
      <c r="V8" s="198"/>
      <c r="W8" s="198"/>
      <c r="X8" s="198"/>
      <c r="Y8" s="119"/>
      <c r="Z8" s="119"/>
      <c r="AA8" s="119"/>
      <c r="AB8" s="119"/>
      <c r="AC8" s="198"/>
      <c r="AD8" s="198"/>
      <c r="AE8" s="198"/>
      <c r="AF8" s="198"/>
      <c r="AG8" s="198"/>
      <c r="AH8" s="198"/>
      <c r="AI8" s="198"/>
      <c r="AJ8" s="198"/>
      <c r="AK8" s="119"/>
      <c r="AL8" s="17"/>
      <c r="AM8" s="17"/>
      <c r="AN8" s="17"/>
      <c r="AO8" s="17"/>
      <c r="AP8" s="17"/>
      <c r="AQ8" s="17"/>
      <c r="AR8" s="25"/>
      <c r="AS8" s="27"/>
      <c r="AT8" s="26"/>
      <c r="AU8" s="26"/>
      <c r="AV8" s="13"/>
      <c r="AW8" s="13"/>
      <c r="AX8" s="13"/>
      <c r="AY8" s="47"/>
      <c r="AZ8" s="13"/>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row>
    <row r="9" spans="1:51" ht="15" customHeight="1">
      <c r="A9" s="119"/>
      <c r="B9" s="306"/>
      <c r="C9" s="318" t="str">
        <f>Sample!C19</f>
        <v>Client sample ID</v>
      </c>
      <c r="D9" s="319"/>
      <c r="E9" s="303" t="str">
        <f>'Test Data'!W3</f>
        <v>-</v>
      </c>
      <c r="F9" s="304"/>
      <c r="G9" s="304"/>
      <c r="H9" s="305"/>
      <c r="I9" s="303" t="str">
        <f>'Test Data'!W4</f>
        <v>-</v>
      </c>
      <c r="J9" s="304"/>
      <c r="K9" s="304"/>
      <c r="L9" s="305"/>
      <c r="M9" s="303" t="str">
        <f>'Test Data'!W5</f>
        <v>-</v>
      </c>
      <c r="N9" s="304"/>
      <c r="O9" s="304"/>
      <c r="P9" s="305"/>
      <c r="Q9" s="303" t="str">
        <f>'Test Data'!W6</f>
        <v>-</v>
      </c>
      <c r="R9" s="304"/>
      <c r="S9" s="304"/>
      <c r="T9" s="305"/>
      <c r="U9" s="303" t="str">
        <f>'Test Data'!W7</f>
        <v>-</v>
      </c>
      <c r="V9" s="304"/>
      <c r="W9" s="304"/>
      <c r="X9" s="305"/>
      <c r="Y9" s="303" t="str">
        <f>'Test Data'!W8</f>
        <v>-</v>
      </c>
      <c r="Z9" s="304"/>
      <c r="AA9" s="304"/>
      <c r="AB9" s="305"/>
      <c r="AC9" s="303" t="str">
        <f>'Test Data'!W9</f>
        <v>-</v>
      </c>
      <c r="AD9" s="304"/>
      <c r="AE9" s="304"/>
      <c r="AF9" s="305"/>
      <c r="AG9" s="303" t="str">
        <f>'Test Data'!W10</f>
        <v>-</v>
      </c>
      <c r="AH9" s="304"/>
      <c r="AI9" s="304"/>
      <c r="AJ9" s="305"/>
      <c r="AK9" s="119"/>
      <c r="AL9" s="17"/>
      <c r="AM9" s="17"/>
      <c r="AN9" s="17"/>
      <c r="AO9" s="17"/>
      <c r="AP9" s="28"/>
      <c r="AQ9" s="17"/>
      <c r="AR9" s="25"/>
      <c r="AS9" s="27"/>
      <c r="AT9" s="26"/>
      <c r="AU9" s="26"/>
      <c r="AY9" s="47"/>
    </row>
    <row r="10" spans="1:138" s="7" customFormat="1" ht="12.75" customHeight="1">
      <c r="A10" s="82"/>
      <c r="B10" s="307"/>
      <c r="C10" s="309"/>
      <c r="D10" s="312"/>
      <c r="E10" s="309" t="s">
        <v>62</v>
      </c>
      <c r="F10" s="310"/>
      <c r="G10" s="310" t="s">
        <v>141</v>
      </c>
      <c r="H10" s="312" t="s">
        <v>63</v>
      </c>
      <c r="I10" s="309" t="s">
        <v>62</v>
      </c>
      <c r="J10" s="310"/>
      <c r="K10" s="310" t="s">
        <v>141</v>
      </c>
      <c r="L10" s="312" t="s">
        <v>63</v>
      </c>
      <c r="M10" s="309" t="s">
        <v>62</v>
      </c>
      <c r="N10" s="310"/>
      <c r="O10" s="310" t="s">
        <v>141</v>
      </c>
      <c r="P10" s="312" t="s">
        <v>63</v>
      </c>
      <c r="Q10" s="309" t="s">
        <v>62</v>
      </c>
      <c r="R10" s="310"/>
      <c r="S10" s="310" t="s">
        <v>141</v>
      </c>
      <c r="T10" s="312" t="s">
        <v>63</v>
      </c>
      <c r="U10" s="309" t="s">
        <v>62</v>
      </c>
      <c r="V10" s="310"/>
      <c r="W10" s="310" t="s">
        <v>141</v>
      </c>
      <c r="X10" s="312" t="s">
        <v>63</v>
      </c>
      <c r="Y10" s="309" t="s">
        <v>62</v>
      </c>
      <c r="Z10" s="310"/>
      <c r="AA10" s="310" t="s">
        <v>141</v>
      </c>
      <c r="AB10" s="312" t="s">
        <v>63</v>
      </c>
      <c r="AC10" s="309" t="s">
        <v>62</v>
      </c>
      <c r="AD10" s="310"/>
      <c r="AE10" s="310" t="s">
        <v>141</v>
      </c>
      <c r="AF10" s="312" t="s">
        <v>63</v>
      </c>
      <c r="AG10" s="309" t="s">
        <v>62</v>
      </c>
      <c r="AH10" s="310"/>
      <c r="AI10" s="310" t="s">
        <v>141</v>
      </c>
      <c r="AJ10" s="312" t="s">
        <v>63</v>
      </c>
      <c r="AK10" s="82"/>
      <c r="AL10" s="24"/>
      <c r="AM10" s="24"/>
      <c r="AN10" s="24"/>
      <c r="AO10" s="17"/>
      <c r="AP10" s="17"/>
      <c r="AQ10" s="17"/>
      <c r="AR10" s="29"/>
      <c r="AS10" s="30"/>
      <c r="AT10" s="29"/>
      <c r="AU10" s="29"/>
      <c r="AV10" s="16"/>
      <c r="AW10" s="16"/>
      <c r="AX10" s="16"/>
      <c r="AY10" s="47"/>
      <c r="AZ10" s="16"/>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row>
    <row r="11" spans="1:138" s="7" customFormat="1" ht="12.75" customHeight="1">
      <c r="A11" s="82"/>
      <c r="B11" s="307"/>
      <c r="C11" s="309"/>
      <c r="D11" s="312"/>
      <c r="E11" s="309"/>
      <c r="F11" s="310"/>
      <c r="G11" s="310"/>
      <c r="H11" s="312"/>
      <c r="I11" s="309"/>
      <c r="J11" s="310"/>
      <c r="K11" s="310"/>
      <c r="L11" s="312"/>
      <c r="M11" s="309"/>
      <c r="N11" s="310"/>
      <c r="O11" s="310"/>
      <c r="P11" s="312"/>
      <c r="Q11" s="309"/>
      <c r="R11" s="310"/>
      <c r="S11" s="310"/>
      <c r="T11" s="312"/>
      <c r="U11" s="309"/>
      <c r="V11" s="310"/>
      <c r="W11" s="310"/>
      <c r="X11" s="312"/>
      <c r="Y11" s="309"/>
      <c r="Z11" s="310"/>
      <c r="AA11" s="310"/>
      <c r="AB11" s="312"/>
      <c r="AC11" s="309"/>
      <c r="AD11" s="310"/>
      <c r="AE11" s="310"/>
      <c r="AF11" s="312"/>
      <c r="AG11" s="309"/>
      <c r="AH11" s="310"/>
      <c r="AI11" s="310"/>
      <c r="AJ11" s="312"/>
      <c r="AK11" s="82"/>
      <c r="AL11" s="24"/>
      <c r="AM11" s="24"/>
      <c r="AN11" s="24"/>
      <c r="AO11" s="17"/>
      <c r="AP11" s="17"/>
      <c r="AQ11" s="24"/>
      <c r="AR11" s="29"/>
      <c r="AS11" s="30"/>
      <c r="AT11" s="29"/>
      <c r="AU11" s="29"/>
      <c r="AV11" s="16"/>
      <c r="AW11" s="16"/>
      <c r="AX11" s="16"/>
      <c r="AY11" s="47"/>
      <c r="AZ11" s="16"/>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row>
    <row r="12" spans="1:138" s="7" customFormat="1" ht="12.75" customHeight="1" thickBot="1">
      <c r="A12" s="82"/>
      <c r="B12" s="308"/>
      <c r="C12" s="320"/>
      <c r="D12" s="313"/>
      <c r="E12" s="62" t="s">
        <v>64</v>
      </c>
      <c r="F12" s="62" t="s">
        <v>65</v>
      </c>
      <c r="G12" s="311"/>
      <c r="H12" s="313"/>
      <c r="I12" s="61" t="s">
        <v>64</v>
      </c>
      <c r="J12" s="62" t="s">
        <v>65</v>
      </c>
      <c r="K12" s="311"/>
      <c r="L12" s="313"/>
      <c r="M12" s="61" t="s">
        <v>64</v>
      </c>
      <c r="N12" s="62" t="s">
        <v>65</v>
      </c>
      <c r="O12" s="311"/>
      <c r="P12" s="313"/>
      <c r="Q12" s="61" t="s">
        <v>64</v>
      </c>
      <c r="R12" s="62" t="s">
        <v>65</v>
      </c>
      <c r="S12" s="311"/>
      <c r="T12" s="313"/>
      <c r="U12" s="61" t="s">
        <v>64</v>
      </c>
      <c r="V12" s="62" t="s">
        <v>65</v>
      </c>
      <c r="W12" s="311"/>
      <c r="X12" s="313"/>
      <c r="Y12" s="61" t="s">
        <v>64</v>
      </c>
      <c r="Z12" s="62" t="s">
        <v>65</v>
      </c>
      <c r="AA12" s="311"/>
      <c r="AB12" s="313"/>
      <c r="AC12" s="61" t="s">
        <v>64</v>
      </c>
      <c r="AD12" s="62" t="s">
        <v>65</v>
      </c>
      <c r="AE12" s="311"/>
      <c r="AF12" s="313"/>
      <c r="AG12" s="61" t="s">
        <v>64</v>
      </c>
      <c r="AH12" s="62" t="s">
        <v>65</v>
      </c>
      <c r="AI12" s="311"/>
      <c r="AJ12" s="313"/>
      <c r="AK12" s="82"/>
      <c r="AL12" s="24"/>
      <c r="AM12" s="24"/>
      <c r="AN12" s="24"/>
      <c r="AO12" s="24"/>
      <c r="AP12" s="24"/>
      <c r="AQ12" s="24"/>
      <c r="AR12" s="29"/>
      <c r="AS12" s="30"/>
      <c r="AT12" s="29"/>
      <c r="AU12" s="29"/>
      <c r="AV12" s="16"/>
      <c r="AW12" s="16"/>
      <c r="AX12" s="16"/>
      <c r="AY12" s="47"/>
      <c r="AZ12" s="16"/>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row>
    <row r="13" spans="1:138" s="14" customFormat="1" ht="15.75" customHeight="1" hidden="1">
      <c r="A13" s="82"/>
      <c r="B13" s="150"/>
      <c r="C13" s="151"/>
      <c r="D13" s="152"/>
      <c r="E13" s="153"/>
      <c r="F13" s="153"/>
      <c r="G13" s="154"/>
      <c r="H13" s="155"/>
      <c r="I13" s="156"/>
      <c r="J13" s="153"/>
      <c r="K13" s="154"/>
      <c r="L13" s="155"/>
      <c r="M13" s="153"/>
      <c r="N13" s="153"/>
      <c r="O13" s="154"/>
      <c r="P13" s="155"/>
      <c r="Q13" s="154"/>
      <c r="R13" s="154"/>
      <c r="S13" s="154"/>
      <c r="T13" s="154"/>
      <c r="U13" s="156"/>
      <c r="V13" s="153"/>
      <c r="W13" s="154"/>
      <c r="X13" s="155"/>
      <c r="Y13" s="156"/>
      <c r="Z13" s="153"/>
      <c r="AA13" s="154"/>
      <c r="AB13" s="155"/>
      <c r="AC13" s="153"/>
      <c r="AD13" s="153"/>
      <c r="AE13" s="154"/>
      <c r="AF13" s="155"/>
      <c r="AG13" s="153"/>
      <c r="AH13" s="153"/>
      <c r="AI13" s="154"/>
      <c r="AJ13" s="155"/>
      <c r="AK13" s="82"/>
      <c r="AL13" s="24"/>
      <c r="AM13" s="24"/>
      <c r="AN13" s="24"/>
      <c r="AO13" s="24"/>
      <c r="AP13" s="24"/>
      <c r="AQ13" s="24"/>
      <c r="AR13" s="29"/>
      <c r="AS13" s="30"/>
      <c r="AT13" s="29"/>
      <c r="AU13" s="29"/>
      <c r="AV13" s="16"/>
      <c r="AW13" s="16"/>
      <c r="AX13" s="16"/>
      <c r="AY13" s="45"/>
      <c r="AZ13" s="16"/>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row>
    <row r="14" spans="1:51" ht="15.75" customHeight="1">
      <c r="A14" s="119"/>
      <c r="B14" s="57">
        <v>1</v>
      </c>
      <c r="C14" s="314" t="str">
        <f>IF((Sample!C20=0)," ",(Sample!C20))</f>
        <v> </v>
      </c>
      <c r="D14" s="315"/>
      <c r="E14" s="157"/>
      <c r="F14" s="158"/>
      <c r="G14" s="159"/>
      <c r="H14" s="160" t="str">
        <f aca="true" t="shared" si="0" ref="H14:H53">IF(AND(E14=0,F14=0)," ",IF(AND(E14="-",F14="-"),"NOT DETECTED",IF(G14="","?",LOOKUP(G14,$AM$17:$AM$24,$AN$17:$AN$24))))</f>
        <v> </v>
      </c>
      <c r="I14" s="157"/>
      <c r="J14" s="158"/>
      <c r="K14" s="159"/>
      <c r="L14" s="160" t="str">
        <f aca="true" t="shared" si="1" ref="L14:L53">IF(AND(I14=0,J14=0)," ",IF(AND(I14="-",J14="-"),"NOT DETECTED",IF(K14="","?",LOOKUP(K14,$AM$17:$AM$24,$AN$17:$AN$24))))</f>
        <v> </v>
      </c>
      <c r="M14" s="161"/>
      <c r="N14" s="158"/>
      <c r="O14" s="159"/>
      <c r="P14" s="160" t="str">
        <f aca="true" t="shared" si="2" ref="P14:P53">IF(AND(M14=0,N14=0)," ",IF(AND(M14="-",N14="-"),"NOT DETECTED",IF(O14="","?",LOOKUP(O14,$AM$17:$AM$24,$AN$17:$AN$24))))</f>
        <v> </v>
      </c>
      <c r="Q14" s="201"/>
      <c r="R14" s="201"/>
      <c r="S14" s="201"/>
      <c r="T14" s="201"/>
      <c r="U14" s="161"/>
      <c r="V14" s="158"/>
      <c r="W14" s="159"/>
      <c r="X14" s="160" t="str">
        <f>IF(AND(U14=0,V14=0)," ",IF(AND(U14="-",V14="-"),"NOT DETECTED",IF(W14="","?",LOOKUP(W14,$AM$17:$AM$24,$AN$17:$AN$24))))</f>
        <v> </v>
      </c>
      <c r="Y14" s="161"/>
      <c r="Z14" s="158"/>
      <c r="AA14" s="159"/>
      <c r="AB14" s="160" t="str">
        <f>IF(AND(Y14=0,Z14=0)," ",IF(AND(Y14="-",Z14="-"),"NOT DETECTED",IF(AA14="","?",LOOKUP(AA14,$AM$17:$AM$24,$AN$17:$AN$24))))</f>
        <v> </v>
      </c>
      <c r="AC14" s="161"/>
      <c r="AD14" s="158"/>
      <c r="AE14" s="159"/>
      <c r="AF14" s="160" t="str">
        <f>IF(AND(AC14=0,AD14=0)," ",IF(AND(AC14="-",AD14="-"),"NOT DETECTED",IF(AE14="","?",LOOKUP(AE14,$AM$17:$AM$24,$AN$17:$AN$24))))</f>
        <v> </v>
      </c>
      <c r="AG14" s="161"/>
      <c r="AH14" s="158"/>
      <c r="AI14" s="159"/>
      <c r="AJ14" s="160" t="str">
        <f>IF(AND(AG14=0,AH14=0)," ",IF(AND(AG14="-",AH14="-"),"NOT DETECTED",IF(AI14="","?",LOOKUP(AI14,$AM$17:$AM$24,$AN$17:$AN$24))))</f>
        <v> </v>
      </c>
      <c r="AK14" s="119"/>
      <c r="AL14" s="17">
        <f>IF(Sample!K20="",0,1)</f>
        <v>0</v>
      </c>
      <c r="AM14" s="32" t="s">
        <v>75</v>
      </c>
      <c r="AN14" s="34"/>
      <c r="AO14" s="32" t="s">
        <v>66</v>
      </c>
      <c r="AP14" s="33"/>
      <c r="AQ14" s="34"/>
      <c r="AR14" s="32" t="s">
        <v>69</v>
      </c>
      <c r="AS14" s="41"/>
      <c r="AT14" s="42"/>
      <c r="AU14" s="32" t="s">
        <v>79</v>
      </c>
      <c r="AV14" s="41"/>
      <c r="AW14" s="42"/>
      <c r="AY14" s="12"/>
    </row>
    <row r="15" spans="1:51" ht="15.75" customHeight="1">
      <c r="A15" s="119"/>
      <c r="B15" s="58">
        <v>2</v>
      </c>
      <c r="C15" s="314" t="str">
        <f>IF((Sample!C21=0)," ",(Sample!C21))</f>
        <v> </v>
      </c>
      <c r="D15" s="315"/>
      <c r="E15" s="157"/>
      <c r="F15" s="158"/>
      <c r="G15" s="159"/>
      <c r="H15" s="160" t="str">
        <f t="shared" si="0"/>
        <v> </v>
      </c>
      <c r="I15" s="161"/>
      <c r="J15" s="158"/>
      <c r="K15" s="159"/>
      <c r="L15" s="160" t="str">
        <f t="shared" si="1"/>
        <v> </v>
      </c>
      <c r="M15" s="161"/>
      <c r="N15" s="158"/>
      <c r="O15" s="159"/>
      <c r="P15" s="160" t="str">
        <f t="shared" si="2"/>
        <v> </v>
      </c>
      <c r="Q15" s="201"/>
      <c r="R15" s="201"/>
      <c r="S15" s="201"/>
      <c r="T15" s="201"/>
      <c r="U15" s="161"/>
      <c r="V15" s="158"/>
      <c r="W15" s="159"/>
      <c r="X15" s="160" t="str">
        <f aca="true" t="shared" si="3" ref="X15:X53">IF(AND(U15=0,V15=0)," ",IF(AND(U15="-",V15="-"),"NOT DETECTED",IF(W15="","?",LOOKUP(W15,$AM$17:$AM$24,$AN$17:$AN$24))))</f>
        <v> </v>
      </c>
      <c r="Y15" s="161"/>
      <c r="Z15" s="158"/>
      <c r="AA15" s="159"/>
      <c r="AB15" s="160" t="str">
        <f aca="true" t="shared" si="4" ref="AB15:AB53">IF(AND(Y15=0,Z15=0)," ",IF(AND(Y15="-",Z15="-"),"NOT DETECTED",IF(AA15="","?",LOOKUP(AA15,$AM$17:$AM$24,$AN$17:$AN$24))))</f>
        <v> </v>
      </c>
      <c r="AC15" s="161"/>
      <c r="AD15" s="158"/>
      <c r="AE15" s="159"/>
      <c r="AF15" s="160" t="str">
        <f aca="true" t="shared" si="5" ref="AF15:AF53">IF(AND(AC15=0,AD15=0)," ",IF(AND(AC15="-",AD15="-"),"NOT DETECTED",IF(AE15="","?",LOOKUP(AE15,$AM$17:$AM$24,$AN$17:$AN$24))))</f>
        <v> </v>
      </c>
      <c r="AG15" s="161"/>
      <c r="AH15" s="158"/>
      <c r="AI15" s="159"/>
      <c r="AJ15" s="160" t="str">
        <f aca="true" t="shared" si="6" ref="AJ15:AJ53">IF(AND(AG15=0,AH15=0)," ",IF(AND(AG15="-",AH15="-"),"NOT DETECTED",IF(AI15="","?",LOOKUP(AI15,$AM$17:$AM$24,$AN$17:$AN$24))))</f>
        <v> </v>
      </c>
      <c r="AK15" s="119"/>
      <c r="AL15" s="17">
        <f>IF(Sample!K21="",0,1)</f>
        <v>0</v>
      </c>
      <c r="AM15" s="38" t="s">
        <v>76</v>
      </c>
      <c r="AN15" s="40"/>
      <c r="AO15" s="38" t="s">
        <v>76</v>
      </c>
      <c r="AP15" s="39" t="s">
        <v>77</v>
      </c>
      <c r="AQ15" s="40"/>
      <c r="AR15" s="38" t="s">
        <v>76</v>
      </c>
      <c r="AS15" s="39" t="s">
        <v>77</v>
      </c>
      <c r="AT15" s="40"/>
      <c r="AU15" s="38" t="s">
        <v>76</v>
      </c>
      <c r="AV15" s="39" t="s">
        <v>77</v>
      </c>
      <c r="AW15" s="40"/>
      <c r="AY15" s="12"/>
    </row>
    <row r="16" spans="1:51" ht="15.75" customHeight="1">
      <c r="A16" s="119"/>
      <c r="B16" s="58">
        <v>3</v>
      </c>
      <c r="C16" s="314" t="str">
        <f>IF((Sample!C22=0)," ",(Sample!C22))</f>
        <v> </v>
      </c>
      <c r="D16" s="315"/>
      <c r="E16" s="157"/>
      <c r="F16" s="158"/>
      <c r="G16" s="159"/>
      <c r="H16" s="160" t="str">
        <f t="shared" si="0"/>
        <v> </v>
      </c>
      <c r="I16" s="161"/>
      <c r="J16" s="158"/>
      <c r="K16" s="159"/>
      <c r="L16" s="160" t="str">
        <f t="shared" si="1"/>
        <v> </v>
      </c>
      <c r="M16" s="161"/>
      <c r="N16" s="158"/>
      <c r="O16" s="159"/>
      <c r="P16" s="160" t="str">
        <f t="shared" si="2"/>
        <v> </v>
      </c>
      <c r="Q16" s="201"/>
      <c r="R16" s="201"/>
      <c r="S16" s="201"/>
      <c r="T16" s="201"/>
      <c r="U16" s="161"/>
      <c r="V16" s="158"/>
      <c r="W16" s="159"/>
      <c r="X16" s="160" t="str">
        <f t="shared" si="3"/>
        <v> </v>
      </c>
      <c r="Y16" s="161"/>
      <c r="Z16" s="158"/>
      <c r="AA16" s="159"/>
      <c r="AB16" s="160" t="str">
        <f t="shared" si="4"/>
        <v> </v>
      </c>
      <c r="AC16" s="161"/>
      <c r="AD16" s="158"/>
      <c r="AE16" s="159"/>
      <c r="AF16" s="160" t="str">
        <f t="shared" si="5"/>
        <v> </v>
      </c>
      <c r="AG16" s="161"/>
      <c r="AH16" s="158"/>
      <c r="AI16" s="159"/>
      <c r="AJ16" s="160" t="str">
        <f t="shared" si="6"/>
        <v> </v>
      </c>
      <c r="AK16" s="119"/>
      <c r="AL16" s="17">
        <f>IF(Sample!K22="",0,1)</f>
        <v>0</v>
      </c>
      <c r="AM16" s="35" t="str">
        <f>IF(Sample!R$11=TRUE,AO16,IF(Sample!S$11=TRUE,AR16,IF(Sample!T$11=TRUE,AU16,"?")))</f>
        <v>?</v>
      </c>
      <c r="AN16" s="36" t="str">
        <f>IF(Sample!R$11=TRUE,AQ16,IF(Sample!S$11=TRUE,AT16,IF(Sample!T$11=TRUE,AW16,"?")))</f>
        <v>?</v>
      </c>
      <c r="AO16" s="35" t="s">
        <v>30</v>
      </c>
      <c r="AP16" s="37" t="s">
        <v>30</v>
      </c>
      <c r="AQ16" s="36" t="s">
        <v>29</v>
      </c>
      <c r="AR16" s="35" t="s">
        <v>30</v>
      </c>
      <c r="AS16" s="37" t="s">
        <v>30</v>
      </c>
      <c r="AT16" s="36" t="s">
        <v>29</v>
      </c>
      <c r="AU16" s="35" t="s">
        <v>30</v>
      </c>
      <c r="AV16" s="37" t="s">
        <v>30</v>
      </c>
      <c r="AW16" s="36" t="s">
        <v>29</v>
      </c>
      <c r="AY16" s="45"/>
    </row>
    <row r="17" spans="1:51" ht="15.75" customHeight="1">
      <c r="A17" s="119"/>
      <c r="B17" s="58">
        <v>4</v>
      </c>
      <c r="C17" s="314" t="str">
        <f>IF((Sample!C23=0)," ",(Sample!C23))</f>
        <v> </v>
      </c>
      <c r="D17" s="315"/>
      <c r="E17" s="157"/>
      <c r="F17" s="158"/>
      <c r="G17" s="159"/>
      <c r="H17" s="160" t="str">
        <f t="shared" si="0"/>
        <v> </v>
      </c>
      <c r="I17" s="161"/>
      <c r="J17" s="158"/>
      <c r="K17" s="159"/>
      <c r="L17" s="160" t="str">
        <f t="shared" si="1"/>
        <v> </v>
      </c>
      <c r="M17" s="161"/>
      <c r="N17" s="158"/>
      <c r="O17" s="159"/>
      <c r="P17" s="160" t="str">
        <f t="shared" si="2"/>
        <v> </v>
      </c>
      <c r="Q17" s="201"/>
      <c r="R17" s="201"/>
      <c r="S17" s="201"/>
      <c r="T17" s="201"/>
      <c r="U17" s="161"/>
      <c r="V17" s="158"/>
      <c r="W17" s="159"/>
      <c r="X17" s="160" t="str">
        <f t="shared" si="3"/>
        <v> </v>
      </c>
      <c r="Y17" s="161"/>
      <c r="Z17" s="158"/>
      <c r="AA17" s="159"/>
      <c r="AB17" s="160" t="str">
        <f t="shared" si="4"/>
        <v> </v>
      </c>
      <c r="AC17" s="161"/>
      <c r="AD17" s="158"/>
      <c r="AE17" s="159"/>
      <c r="AF17" s="160" t="str">
        <f t="shared" si="5"/>
        <v> </v>
      </c>
      <c r="AG17" s="161"/>
      <c r="AH17" s="158"/>
      <c r="AI17" s="159"/>
      <c r="AJ17" s="160" t="str">
        <f t="shared" si="6"/>
        <v> </v>
      </c>
      <c r="AK17" s="119"/>
      <c r="AL17" s="17">
        <f>IF(Sample!K23="",0,1)</f>
        <v>0</v>
      </c>
      <c r="AM17" s="35" t="str">
        <f>IF(Sample!R$11=TRUE,AO17,IF(Sample!S$11=TRUE,AR17,IF(Sample!T$11=TRUE,AU17,"?")))</f>
        <v>?</v>
      </c>
      <c r="AN17" s="36" t="str">
        <f>IF(Sample!R$11=TRUE,AQ17,IF(Sample!S$11=TRUE,AT17,IF(Sample!T$11=TRUE,AW17,"?")))</f>
        <v>?</v>
      </c>
      <c r="AO17" s="35" t="s">
        <v>67</v>
      </c>
      <c r="AP17" s="17" t="s">
        <v>48</v>
      </c>
      <c r="AQ17" s="36" t="s">
        <v>29</v>
      </c>
      <c r="AR17" s="35" t="s">
        <v>70</v>
      </c>
      <c r="AS17" s="17" t="s">
        <v>71</v>
      </c>
      <c r="AT17" s="36" t="s">
        <v>29</v>
      </c>
      <c r="AU17" s="35" t="s">
        <v>104</v>
      </c>
      <c r="AV17" s="17" t="s">
        <v>103</v>
      </c>
      <c r="AW17" s="36" t="s">
        <v>29</v>
      </c>
      <c r="AY17" s="47"/>
    </row>
    <row r="18" spans="1:51" ht="15.75" customHeight="1">
      <c r="A18" s="119"/>
      <c r="B18" s="58">
        <v>5</v>
      </c>
      <c r="C18" s="314" t="str">
        <f>IF((Sample!C24=0)," ",(Sample!C24))</f>
        <v> </v>
      </c>
      <c r="D18" s="315"/>
      <c r="E18" s="157"/>
      <c r="F18" s="158"/>
      <c r="G18" s="159"/>
      <c r="H18" s="160" t="str">
        <f t="shared" si="0"/>
        <v> </v>
      </c>
      <c r="I18" s="161"/>
      <c r="J18" s="158"/>
      <c r="K18" s="159"/>
      <c r="L18" s="160" t="str">
        <f t="shared" si="1"/>
        <v> </v>
      </c>
      <c r="M18" s="161"/>
      <c r="N18" s="158"/>
      <c r="O18" s="159"/>
      <c r="P18" s="160" t="str">
        <f t="shared" si="2"/>
        <v> </v>
      </c>
      <c r="Q18" s="201"/>
      <c r="R18" s="201"/>
      <c r="S18" s="201"/>
      <c r="T18" s="201"/>
      <c r="U18" s="161"/>
      <c r="V18" s="158"/>
      <c r="W18" s="159"/>
      <c r="X18" s="160" t="str">
        <f t="shared" si="3"/>
        <v> </v>
      </c>
      <c r="Y18" s="161"/>
      <c r="Z18" s="158"/>
      <c r="AA18" s="159"/>
      <c r="AB18" s="160" t="str">
        <f t="shared" si="4"/>
        <v> </v>
      </c>
      <c r="AC18" s="161"/>
      <c r="AD18" s="158"/>
      <c r="AE18" s="159"/>
      <c r="AF18" s="160" t="str">
        <f t="shared" si="5"/>
        <v> </v>
      </c>
      <c r="AG18" s="161"/>
      <c r="AH18" s="158"/>
      <c r="AI18" s="159"/>
      <c r="AJ18" s="160" t="str">
        <f t="shared" si="6"/>
        <v> </v>
      </c>
      <c r="AK18" s="119"/>
      <c r="AL18" s="17">
        <f>IF(Sample!K24="",0,1)</f>
        <v>0</v>
      </c>
      <c r="AM18" s="35" t="str">
        <f>IF(Sample!R$11=TRUE,AO18,IF(Sample!S$11=TRUE,AR18,IF(Sample!T$11=TRUE,AU18,"?")))</f>
        <v>?</v>
      </c>
      <c r="AN18" s="36" t="str">
        <f>IF(Sample!R$11=TRUE,AQ18,IF(Sample!S$11=TRUE,AT18,IF(Sample!T$11=TRUE,AW18,"?")))</f>
        <v>?</v>
      </c>
      <c r="AO18" s="35" t="s">
        <v>47</v>
      </c>
      <c r="AP18" s="17" t="s">
        <v>51</v>
      </c>
      <c r="AQ18" s="36" t="s">
        <v>28</v>
      </c>
      <c r="AR18" s="35" t="s">
        <v>47</v>
      </c>
      <c r="AS18" s="17" t="s">
        <v>51</v>
      </c>
      <c r="AT18" s="36" t="s">
        <v>28</v>
      </c>
      <c r="AU18" s="35" t="s">
        <v>47</v>
      </c>
      <c r="AV18" s="17" t="s">
        <v>51</v>
      </c>
      <c r="AW18" s="36" t="s">
        <v>28</v>
      </c>
      <c r="AY18" s="47"/>
    </row>
    <row r="19" spans="1:51" ht="15.75" customHeight="1">
      <c r="A19" s="119"/>
      <c r="B19" s="58">
        <v>6</v>
      </c>
      <c r="C19" s="314" t="str">
        <f>IF((Sample!C25=0)," ",(Sample!C25))</f>
        <v> </v>
      </c>
      <c r="D19" s="315"/>
      <c r="E19" s="157"/>
      <c r="F19" s="158"/>
      <c r="G19" s="159"/>
      <c r="H19" s="160" t="str">
        <f t="shared" si="0"/>
        <v> </v>
      </c>
      <c r="I19" s="161"/>
      <c r="J19" s="158"/>
      <c r="K19" s="159"/>
      <c r="L19" s="160" t="str">
        <f t="shared" si="1"/>
        <v> </v>
      </c>
      <c r="M19" s="161"/>
      <c r="N19" s="158"/>
      <c r="O19" s="159"/>
      <c r="P19" s="160" t="str">
        <f t="shared" si="2"/>
        <v> </v>
      </c>
      <c r="Q19" s="201"/>
      <c r="R19" s="201"/>
      <c r="S19" s="201"/>
      <c r="T19" s="201"/>
      <c r="U19" s="161"/>
      <c r="V19" s="158"/>
      <c r="W19" s="159"/>
      <c r="X19" s="160" t="str">
        <f t="shared" si="3"/>
        <v> </v>
      </c>
      <c r="Y19" s="161"/>
      <c r="Z19" s="158"/>
      <c r="AA19" s="159"/>
      <c r="AB19" s="160" t="str">
        <f t="shared" si="4"/>
        <v> </v>
      </c>
      <c r="AC19" s="161"/>
      <c r="AD19" s="158"/>
      <c r="AE19" s="159"/>
      <c r="AF19" s="160" t="str">
        <f t="shared" si="5"/>
        <v> </v>
      </c>
      <c r="AG19" s="161"/>
      <c r="AH19" s="158"/>
      <c r="AI19" s="159"/>
      <c r="AJ19" s="160" t="str">
        <f t="shared" si="6"/>
        <v> </v>
      </c>
      <c r="AK19" s="119"/>
      <c r="AL19" s="17">
        <f>IF(Sample!K25="",0,1)</f>
        <v>0</v>
      </c>
      <c r="AM19" s="35" t="str">
        <f>IF(Sample!R$11=TRUE,AO19,IF(Sample!S$11=TRUE,AR19,IF(Sample!T$11=TRUE,AU19,"?")))</f>
        <v>?</v>
      </c>
      <c r="AN19" s="36" t="str">
        <f>IF(Sample!R$11=TRUE,AQ19,IF(Sample!S$11=TRUE,AT19,IF(Sample!T$11=TRUE,AW19,"?")))</f>
        <v>?</v>
      </c>
      <c r="AO19" s="35" t="s">
        <v>55</v>
      </c>
      <c r="AP19" s="17" t="s">
        <v>52</v>
      </c>
      <c r="AQ19" s="36" t="s">
        <v>28</v>
      </c>
      <c r="AR19" s="35" t="s">
        <v>105</v>
      </c>
      <c r="AS19" s="17" t="s">
        <v>72</v>
      </c>
      <c r="AT19" s="36" t="s">
        <v>28</v>
      </c>
      <c r="AU19" s="35" t="s">
        <v>105</v>
      </c>
      <c r="AV19" s="17" t="s">
        <v>106</v>
      </c>
      <c r="AW19" s="36" t="s">
        <v>28</v>
      </c>
      <c r="AY19" s="47"/>
    </row>
    <row r="20" spans="1:51" ht="15.75" customHeight="1">
      <c r="A20" s="119"/>
      <c r="B20" s="58">
        <v>7</v>
      </c>
      <c r="C20" s="314" t="str">
        <f>IF((Sample!C26=0)," ",(Sample!C26))</f>
        <v> </v>
      </c>
      <c r="D20" s="315"/>
      <c r="E20" s="157"/>
      <c r="F20" s="158"/>
      <c r="G20" s="159"/>
      <c r="H20" s="160" t="str">
        <f t="shared" si="0"/>
        <v> </v>
      </c>
      <c r="I20" s="161"/>
      <c r="J20" s="158"/>
      <c r="K20" s="159"/>
      <c r="L20" s="160" t="str">
        <f t="shared" si="1"/>
        <v> </v>
      </c>
      <c r="M20" s="161"/>
      <c r="N20" s="158"/>
      <c r="O20" s="159"/>
      <c r="P20" s="160" t="str">
        <f t="shared" si="2"/>
        <v> </v>
      </c>
      <c r="Q20" s="201"/>
      <c r="R20" s="201"/>
      <c r="S20" s="201"/>
      <c r="T20" s="201"/>
      <c r="U20" s="161"/>
      <c r="V20" s="158"/>
      <c r="W20" s="159"/>
      <c r="X20" s="160" t="str">
        <f t="shared" si="3"/>
        <v> </v>
      </c>
      <c r="Y20" s="161"/>
      <c r="Z20" s="158"/>
      <c r="AA20" s="159"/>
      <c r="AB20" s="160" t="str">
        <f t="shared" si="4"/>
        <v> </v>
      </c>
      <c r="AC20" s="161"/>
      <c r="AD20" s="158"/>
      <c r="AE20" s="159"/>
      <c r="AF20" s="160" t="str">
        <f t="shared" si="5"/>
        <v> </v>
      </c>
      <c r="AG20" s="161"/>
      <c r="AH20" s="158"/>
      <c r="AI20" s="159"/>
      <c r="AJ20" s="160" t="str">
        <f t="shared" si="6"/>
        <v> </v>
      </c>
      <c r="AK20" s="119"/>
      <c r="AL20" s="17">
        <f>IF(Sample!K26="",0,1)</f>
        <v>0</v>
      </c>
      <c r="AM20" s="35" t="str">
        <f>IF(Sample!R$11=TRUE,AO20,IF(Sample!S$11=TRUE,AR20,IF(Sample!T$11=TRUE,AU20,"?")))</f>
        <v>?</v>
      </c>
      <c r="AN20" s="36" t="str">
        <f>IF(Sample!R$11=TRUE,AQ20,IF(Sample!S$11=TRUE,AT20,IF(Sample!T$11=TRUE,AW20,"?")))</f>
        <v>?</v>
      </c>
      <c r="AO20" s="35" t="s">
        <v>57</v>
      </c>
      <c r="AP20" s="17" t="s">
        <v>56</v>
      </c>
      <c r="AQ20" s="36" t="s">
        <v>28</v>
      </c>
      <c r="AR20" s="35" t="s">
        <v>74</v>
      </c>
      <c r="AS20" s="17" t="s">
        <v>73</v>
      </c>
      <c r="AT20" s="36" t="s">
        <v>28</v>
      </c>
      <c r="AU20" s="35" t="s">
        <v>74</v>
      </c>
      <c r="AV20" s="17" t="s">
        <v>73</v>
      </c>
      <c r="AW20" s="36" t="s">
        <v>28</v>
      </c>
      <c r="AY20" s="47"/>
    </row>
    <row r="21" spans="1:51" ht="15.75" customHeight="1">
      <c r="A21" s="119"/>
      <c r="B21" s="58">
        <v>8</v>
      </c>
      <c r="C21" s="314" t="str">
        <f>IF((Sample!C27=0)," ",(Sample!C27))</f>
        <v> </v>
      </c>
      <c r="D21" s="315"/>
      <c r="E21" s="157"/>
      <c r="F21" s="158"/>
      <c r="G21" s="159"/>
      <c r="H21" s="160" t="str">
        <f t="shared" si="0"/>
        <v> </v>
      </c>
      <c r="I21" s="161"/>
      <c r="J21" s="158"/>
      <c r="K21" s="159"/>
      <c r="L21" s="160" t="str">
        <f t="shared" si="1"/>
        <v> </v>
      </c>
      <c r="M21" s="161"/>
      <c r="N21" s="158"/>
      <c r="O21" s="159"/>
      <c r="P21" s="160" t="str">
        <f t="shared" si="2"/>
        <v> </v>
      </c>
      <c r="Q21" s="201"/>
      <c r="R21" s="201"/>
      <c r="S21" s="201"/>
      <c r="T21" s="201"/>
      <c r="U21" s="161"/>
      <c r="V21" s="158"/>
      <c r="W21" s="159"/>
      <c r="X21" s="160" t="str">
        <f t="shared" si="3"/>
        <v> </v>
      </c>
      <c r="Y21" s="161"/>
      <c r="Z21" s="158"/>
      <c r="AA21" s="159"/>
      <c r="AB21" s="160" t="str">
        <f t="shared" si="4"/>
        <v> </v>
      </c>
      <c r="AC21" s="161"/>
      <c r="AD21" s="158"/>
      <c r="AE21" s="159"/>
      <c r="AF21" s="160" t="str">
        <f t="shared" si="5"/>
        <v> </v>
      </c>
      <c r="AG21" s="161"/>
      <c r="AH21" s="158"/>
      <c r="AI21" s="159"/>
      <c r="AJ21" s="160" t="str">
        <f t="shared" si="6"/>
        <v> </v>
      </c>
      <c r="AK21" s="119"/>
      <c r="AL21" s="17">
        <f>IF(Sample!K27="",0,1)</f>
        <v>0</v>
      </c>
      <c r="AM21" s="35" t="str">
        <f>IF(Sample!R$11=TRUE,AO21,IF(Sample!S$11=TRUE,AR21,IF(Sample!T$11=TRUE,AU21,"?")))</f>
        <v>?</v>
      </c>
      <c r="AN21" s="36" t="str">
        <f>IF(Sample!R$11=TRUE,AQ21,IF(Sample!S$11=TRUE,AT21,IF(Sample!T$11=TRUE,AW21,"?")))</f>
        <v>?</v>
      </c>
      <c r="AO21" s="35" t="s">
        <v>54</v>
      </c>
      <c r="AP21" s="17" t="s">
        <v>53</v>
      </c>
      <c r="AQ21" s="36" t="s">
        <v>28</v>
      </c>
      <c r="AR21" s="35" t="s">
        <v>54</v>
      </c>
      <c r="AS21" s="17" t="s">
        <v>53</v>
      </c>
      <c r="AT21" s="36" t="s">
        <v>28</v>
      </c>
      <c r="AU21" s="35" t="s">
        <v>54</v>
      </c>
      <c r="AV21" s="17" t="s">
        <v>53</v>
      </c>
      <c r="AW21" s="36" t="s">
        <v>28</v>
      </c>
      <c r="AY21" s="47"/>
    </row>
    <row r="22" spans="1:51" ht="15.75" customHeight="1">
      <c r="A22" s="119"/>
      <c r="B22" s="58">
        <v>9</v>
      </c>
      <c r="C22" s="314" t="str">
        <f>IF((Sample!C28=0)," ",(Sample!C28))</f>
        <v> </v>
      </c>
      <c r="D22" s="315"/>
      <c r="E22" s="157"/>
      <c r="F22" s="158"/>
      <c r="G22" s="159"/>
      <c r="H22" s="160" t="str">
        <f t="shared" si="0"/>
        <v> </v>
      </c>
      <c r="I22" s="161"/>
      <c r="J22" s="158"/>
      <c r="K22" s="159"/>
      <c r="L22" s="160" t="str">
        <f t="shared" si="1"/>
        <v> </v>
      </c>
      <c r="M22" s="161"/>
      <c r="N22" s="158"/>
      <c r="O22" s="159"/>
      <c r="P22" s="160" t="str">
        <f t="shared" si="2"/>
        <v> </v>
      </c>
      <c r="Q22" s="201"/>
      <c r="R22" s="201"/>
      <c r="S22" s="201"/>
      <c r="T22" s="201"/>
      <c r="U22" s="161"/>
      <c r="V22" s="158"/>
      <c r="W22" s="159"/>
      <c r="X22" s="160" t="str">
        <f t="shared" si="3"/>
        <v> </v>
      </c>
      <c r="Y22" s="161"/>
      <c r="Z22" s="158"/>
      <c r="AA22" s="159"/>
      <c r="AB22" s="160" t="str">
        <f t="shared" si="4"/>
        <v> </v>
      </c>
      <c r="AC22" s="161"/>
      <c r="AD22" s="158"/>
      <c r="AE22" s="159"/>
      <c r="AF22" s="160" t="str">
        <f t="shared" si="5"/>
        <v> </v>
      </c>
      <c r="AG22" s="161"/>
      <c r="AH22" s="158"/>
      <c r="AI22" s="159"/>
      <c r="AJ22" s="160" t="str">
        <f t="shared" si="6"/>
        <v> </v>
      </c>
      <c r="AK22" s="119"/>
      <c r="AL22" s="17">
        <f>IF(Sample!K28="",0,1)</f>
        <v>0</v>
      </c>
      <c r="AM22" s="35" t="str">
        <f>IF(Sample!R$11=TRUE,AO22,IF(Sample!S$11=TRUE,AR22,IF(Sample!T$11=TRUE,AU22,"?")))</f>
        <v>?</v>
      </c>
      <c r="AN22" s="36" t="str">
        <f>IF(Sample!R$11=TRUE,AQ22,IF(Sample!S$11=TRUE,AT22,IF(Sample!T$11=TRUE,AW22,"?")))</f>
        <v>?</v>
      </c>
      <c r="AO22" s="35" t="s">
        <v>59</v>
      </c>
      <c r="AP22" s="17" t="s">
        <v>58</v>
      </c>
      <c r="AQ22" s="36" t="s">
        <v>28</v>
      </c>
      <c r="AR22" s="35" t="s">
        <v>59</v>
      </c>
      <c r="AS22" s="17" t="s">
        <v>58</v>
      </c>
      <c r="AT22" s="36" t="s">
        <v>28</v>
      </c>
      <c r="AU22" s="35" t="s">
        <v>59</v>
      </c>
      <c r="AV22" s="17" t="s">
        <v>58</v>
      </c>
      <c r="AW22" s="36" t="s">
        <v>28</v>
      </c>
      <c r="AY22" s="45"/>
    </row>
    <row r="23" spans="1:51" ht="15.75" customHeight="1">
      <c r="A23" s="119"/>
      <c r="B23" s="59">
        <v>10</v>
      </c>
      <c r="C23" s="314" t="str">
        <f>IF((Sample!C29=0)," ",(Sample!C29))</f>
        <v> </v>
      </c>
      <c r="D23" s="315"/>
      <c r="E23" s="157"/>
      <c r="F23" s="158"/>
      <c r="G23" s="159"/>
      <c r="H23" s="160" t="str">
        <f t="shared" si="0"/>
        <v> </v>
      </c>
      <c r="I23" s="161"/>
      <c r="J23" s="158"/>
      <c r="K23" s="159"/>
      <c r="L23" s="160" t="str">
        <f t="shared" si="1"/>
        <v> </v>
      </c>
      <c r="M23" s="161"/>
      <c r="N23" s="158"/>
      <c r="O23" s="159"/>
      <c r="P23" s="160" t="str">
        <f t="shared" si="2"/>
        <v> </v>
      </c>
      <c r="Q23" s="201"/>
      <c r="R23" s="201"/>
      <c r="S23" s="201"/>
      <c r="T23" s="201"/>
      <c r="U23" s="161"/>
      <c r="V23" s="158"/>
      <c r="W23" s="159"/>
      <c r="X23" s="160" t="str">
        <f t="shared" si="3"/>
        <v> </v>
      </c>
      <c r="Y23" s="161"/>
      <c r="Z23" s="158"/>
      <c r="AA23" s="159"/>
      <c r="AB23" s="160" t="str">
        <f t="shared" si="4"/>
        <v> </v>
      </c>
      <c r="AC23" s="161"/>
      <c r="AD23" s="158"/>
      <c r="AE23" s="159"/>
      <c r="AF23" s="160" t="str">
        <f t="shared" si="5"/>
        <v> </v>
      </c>
      <c r="AG23" s="161"/>
      <c r="AH23" s="158"/>
      <c r="AI23" s="159"/>
      <c r="AJ23" s="160" t="str">
        <f t="shared" si="6"/>
        <v> </v>
      </c>
      <c r="AK23" s="119"/>
      <c r="AL23" s="17">
        <f>IF(Sample!K29="",0,1)</f>
        <v>0</v>
      </c>
      <c r="AM23" s="35" t="str">
        <f>IF(Sample!R$11=TRUE,AO23,IF(Sample!S$11=TRUE,AR23,IF(Sample!T$11=TRUE,AU23,"?")))</f>
        <v>?</v>
      </c>
      <c r="AN23" s="36" t="str">
        <f>IF(Sample!R$11=TRUE,AQ23,IF(Sample!S$11=TRUE,AT23,IF(Sample!T$11=TRUE,AW23,"?")))</f>
        <v>?</v>
      </c>
      <c r="AO23" s="35" t="s">
        <v>45</v>
      </c>
      <c r="AP23" s="17" t="s">
        <v>46</v>
      </c>
      <c r="AQ23" s="36" t="s">
        <v>28</v>
      </c>
      <c r="AR23" s="35" t="s">
        <v>45</v>
      </c>
      <c r="AS23" s="17" t="s">
        <v>46</v>
      </c>
      <c r="AT23" s="36" t="s">
        <v>28</v>
      </c>
      <c r="AU23" s="35" t="s">
        <v>45</v>
      </c>
      <c r="AV23" s="17" t="s">
        <v>46</v>
      </c>
      <c r="AW23" s="36" t="s">
        <v>28</v>
      </c>
      <c r="AY23" s="47"/>
    </row>
    <row r="24" spans="1:51" ht="15.75" customHeight="1">
      <c r="A24" s="119"/>
      <c r="B24" s="59">
        <v>11</v>
      </c>
      <c r="C24" s="314" t="str">
        <f>IF((Sample!C30=0)," ",(Sample!C30))</f>
        <v> </v>
      </c>
      <c r="D24" s="315"/>
      <c r="E24" s="157"/>
      <c r="F24" s="158"/>
      <c r="G24" s="159"/>
      <c r="H24" s="160" t="str">
        <f t="shared" si="0"/>
        <v> </v>
      </c>
      <c r="I24" s="161"/>
      <c r="J24" s="158"/>
      <c r="K24" s="159"/>
      <c r="L24" s="160" t="str">
        <f t="shared" si="1"/>
        <v> </v>
      </c>
      <c r="M24" s="161"/>
      <c r="N24" s="158"/>
      <c r="O24" s="159"/>
      <c r="P24" s="160" t="str">
        <f t="shared" si="2"/>
        <v> </v>
      </c>
      <c r="Q24" s="201"/>
      <c r="R24" s="201"/>
      <c r="S24" s="201"/>
      <c r="T24" s="201"/>
      <c r="U24" s="161"/>
      <c r="V24" s="158"/>
      <c r="W24" s="159"/>
      <c r="X24" s="160" t="str">
        <f t="shared" si="3"/>
        <v> </v>
      </c>
      <c r="Y24" s="161"/>
      <c r="Z24" s="158"/>
      <c r="AA24" s="159"/>
      <c r="AB24" s="160" t="str">
        <f t="shared" si="4"/>
        <v> </v>
      </c>
      <c r="AC24" s="161"/>
      <c r="AD24" s="158"/>
      <c r="AE24" s="159"/>
      <c r="AF24" s="160" t="str">
        <f t="shared" si="5"/>
        <v> </v>
      </c>
      <c r="AG24" s="161"/>
      <c r="AH24" s="158"/>
      <c r="AI24" s="159"/>
      <c r="AJ24" s="160" t="str">
        <f t="shared" si="6"/>
        <v> </v>
      </c>
      <c r="AK24" s="119"/>
      <c r="AL24" s="17">
        <f>IF(Sample!K30="",0,1)</f>
        <v>0</v>
      </c>
      <c r="AM24" s="38" t="str">
        <f>IF(Sample!R$11=TRUE,AO24,IF(Sample!S$11=TRUE,AR24,IF(Sample!T$11=TRUE,AU24,"?")))</f>
        <v>?</v>
      </c>
      <c r="AN24" s="36" t="str">
        <f>IF(Sample!R$11=TRUE,AQ24,IF(Sample!S$11=TRUE,AT24,IF(Sample!T$11=TRUE,AW24,"?")))</f>
        <v>?</v>
      </c>
      <c r="AO24" s="38" t="s">
        <v>49</v>
      </c>
      <c r="AP24" s="39" t="s">
        <v>50</v>
      </c>
      <c r="AQ24" s="40" t="s">
        <v>28</v>
      </c>
      <c r="AR24" s="38" t="s">
        <v>49</v>
      </c>
      <c r="AS24" s="39" t="s">
        <v>50</v>
      </c>
      <c r="AT24" s="40" t="s">
        <v>28</v>
      </c>
      <c r="AU24" s="38" t="s">
        <v>49</v>
      </c>
      <c r="AV24" s="39" t="s">
        <v>50</v>
      </c>
      <c r="AW24" s="40" t="s">
        <v>28</v>
      </c>
      <c r="AY24" s="47"/>
    </row>
    <row r="25" spans="1:51" ht="15.75" customHeight="1">
      <c r="A25" s="119"/>
      <c r="B25" s="59">
        <v>12</v>
      </c>
      <c r="C25" s="314" t="str">
        <f>IF((Sample!C31=0)," ",(Sample!C31))</f>
        <v> </v>
      </c>
      <c r="D25" s="315"/>
      <c r="E25" s="157"/>
      <c r="F25" s="158"/>
      <c r="G25" s="159"/>
      <c r="H25" s="160" t="str">
        <f t="shared" si="0"/>
        <v> </v>
      </c>
      <c r="I25" s="161"/>
      <c r="J25" s="158"/>
      <c r="K25" s="159"/>
      <c r="L25" s="160" t="str">
        <f t="shared" si="1"/>
        <v> </v>
      </c>
      <c r="M25" s="161"/>
      <c r="N25" s="158"/>
      <c r="O25" s="159"/>
      <c r="P25" s="160" t="str">
        <f t="shared" si="2"/>
        <v> </v>
      </c>
      <c r="Q25" s="201"/>
      <c r="R25" s="201"/>
      <c r="S25" s="201"/>
      <c r="T25" s="201"/>
      <c r="U25" s="161"/>
      <c r="V25" s="158"/>
      <c r="W25" s="159"/>
      <c r="X25" s="160" t="str">
        <f t="shared" si="3"/>
        <v> </v>
      </c>
      <c r="Y25" s="161"/>
      <c r="Z25" s="158"/>
      <c r="AA25" s="159"/>
      <c r="AB25" s="160" t="str">
        <f t="shared" si="4"/>
        <v> </v>
      </c>
      <c r="AC25" s="161"/>
      <c r="AD25" s="158"/>
      <c r="AE25" s="159"/>
      <c r="AF25" s="160" t="str">
        <f t="shared" si="5"/>
        <v> </v>
      </c>
      <c r="AG25" s="161"/>
      <c r="AH25" s="158"/>
      <c r="AI25" s="159"/>
      <c r="AJ25" s="160" t="str">
        <f t="shared" si="6"/>
        <v> </v>
      </c>
      <c r="AK25" s="119"/>
      <c r="AL25" s="17">
        <f>IF(Sample!K31="",0,1)</f>
        <v>0</v>
      </c>
      <c r="AM25" s="17"/>
      <c r="AN25" s="17"/>
      <c r="AO25" s="17"/>
      <c r="AP25" s="17"/>
      <c r="AQ25" s="17"/>
      <c r="AR25" s="17"/>
      <c r="AS25" s="26"/>
      <c r="AT25" s="26"/>
      <c r="AU25" s="26"/>
      <c r="AY25" s="47"/>
    </row>
    <row r="26" spans="1:51" ht="15.75" customHeight="1">
      <c r="A26" s="119"/>
      <c r="B26" s="59">
        <v>13</v>
      </c>
      <c r="C26" s="314" t="str">
        <f>IF((Sample!C32=0)," ",(Sample!C32))</f>
        <v> </v>
      </c>
      <c r="D26" s="315"/>
      <c r="E26" s="157"/>
      <c r="F26" s="158"/>
      <c r="G26" s="159"/>
      <c r="H26" s="160" t="str">
        <f t="shared" si="0"/>
        <v> </v>
      </c>
      <c r="I26" s="161"/>
      <c r="J26" s="158"/>
      <c r="K26" s="159"/>
      <c r="L26" s="160" t="str">
        <f t="shared" si="1"/>
        <v> </v>
      </c>
      <c r="M26" s="161"/>
      <c r="N26" s="158"/>
      <c r="O26" s="159"/>
      <c r="P26" s="160" t="str">
        <f t="shared" si="2"/>
        <v> </v>
      </c>
      <c r="Q26" s="201"/>
      <c r="R26" s="201"/>
      <c r="S26" s="201"/>
      <c r="T26" s="201"/>
      <c r="U26" s="161"/>
      <c r="V26" s="158"/>
      <c r="W26" s="159"/>
      <c r="X26" s="160" t="str">
        <f t="shared" si="3"/>
        <v> </v>
      </c>
      <c r="Y26" s="161"/>
      <c r="Z26" s="158"/>
      <c r="AA26" s="159"/>
      <c r="AB26" s="160" t="str">
        <f t="shared" si="4"/>
        <v> </v>
      </c>
      <c r="AC26" s="161"/>
      <c r="AD26" s="158"/>
      <c r="AE26" s="159"/>
      <c r="AF26" s="160" t="str">
        <f t="shared" si="5"/>
        <v> </v>
      </c>
      <c r="AG26" s="161"/>
      <c r="AH26" s="158"/>
      <c r="AI26" s="159"/>
      <c r="AJ26" s="160" t="str">
        <f t="shared" si="6"/>
        <v> </v>
      </c>
      <c r="AK26" s="119"/>
      <c r="AL26" s="17">
        <f>IF(Sample!K32="",0,1)</f>
        <v>0</v>
      </c>
      <c r="AM26" s="17"/>
      <c r="AN26" s="17"/>
      <c r="AO26" s="17"/>
      <c r="AP26" s="17"/>
      <c r="AQ26" s="17"/>
      <c r="AR26" s="31"/>
      <c r="AS26" s="26"/>
      <c r="AT26" s="26"/>
      <c r="AU26" s="26"/>
      <c r="AY26" s="47"/>
    </row>
    <row r="27" spans="1:51" ht="15.75" customHeight="1">
      <c r="A27" s="119"/>
      <c r="B27" s="59">
        <v>14</v>
      </c>
      <c r="C27" s="314" t="str">
        <f>IF((Sample!C33=0)," ",(Sample!C33))</f>
        <v> </v>
      </c>
      <c r="D27" s="315"/>
      <c r="E27" s="157"/>
      <c r="F27" s="158"/>
      <c r="G27" s="159"/>
      <c r="H27" s="160" t="str">
        <f t="shared" si="0"/>
        <v> </v>
      </c>
      <c r="I27" s="161"/>
      <c r="J27" s="158"/>
      <c r="K27" s="159"/>
      <c r="L27" s="160" t="str">
        <f t="shared" si="1"/>
        <v> </v>
      </c>
      <c r="M27" s="161"/>
      <c r="N27" s="158"/>
      <c r="O27" s="159"/>
      <c r="P27" s="160" t="str">
        <f t="shared" si="2"/>
        <v> </v>
      </c>
      <c r="Q27" s="201"/>
      <c r="R27" s="201"/>
      <c r="S27" s="201"/>
      <c r="T27" s="201"/>
      <c r="U27" s="161"/>
      <c r="V27" s="158"/>
      <c r="W27" s="159"/>
      <c r="X27" s="160" t="str">
        <f t="shared" si="3"/>
        <v> </v>
      </c>
      <c r="Y27" s="161"/>
      <c r="Z27" s="158"/>
      <c r="AA27" s="159"/>
      <c r="AB27" s="160" t="str">
        <f t="shared" si="4"/>
        <v> </v>
      </c>
      <c r="AC27" s="161"/>
      <c r="AD27" s="158"/>
      <c r="AE27" s="159"/>
      <c r="AF27" s="160" t="str">
        <f t="shared" si="5"/>
        <v> </v>
      </c>
      <c r="AG27" s="161"/>
      <c r="AH27" s="158"/>
      <c r="AI27" s="159"/>
      <c r="AJ27" s="160" t="str">
        <f t="shared" si="6"/>
        <v> </v>
      </c>
      <c r="AK27" s="119"/>
      <c r="AL27" s="17">
        <f>IF(Sample!K33="",0,1)</f>
        <v>0</v>
      </c>
      <c r="AM27" s="17"/>
      <c r="AN27" s="17"/>
      <c r="AO27" s="17"/>
      <c r="AP27" s="17"/>
      <c r="AQ27" s="17"/>
      <c r="AR27" s="31"/>
      <c r="AS27" s="26"/>
      <c r="AT27" s="26"/>
      <c r="AU27" s="26"/>
      <c r="AY27" s="47"/>
    </row>
    <row r="28" spans="1:51" ht="15.75" customHeight="1">
      <c r="A28" s="119"/>
      <c r="B28" s="59">
        <v>15</v>
      </c>
      <c r="C28" s="314" t="str">
        <f>IF((Sample!C34=0)," ",(Sample!C34))</f>
        <v> </v>
      </c>
      <c r="D28" s="315"/>
      <c r="E28" s="157"/>
      <c r="F28" s="158"/>
      <c r="G28" s="159"/>
      <c r="H28" s="160" t="str">
        <f t="shared" si="0"/>
        <v> </v>
      </c>
      <c r="I28" s="161"/>
      <c r="J28" s="158"/>
      <c r="K28" s="159"/>
      <c r="L28" s="160" t="str">
        <f t="shared" si="1"/>
        <v> </v>
      </c>
      <c r="M28" s="161"/>
      <c r="N28" s="158"/>
      <c r="O28" s="159"/>
      <c r="P28" s="160" t="str">
        <f t="shared" si="2"/>
        <v> </v>
      </c>
      <c r="Q28" s="201"/>
      <c r="R28" s="201"/>
      <c r="S28" s="201"/>
      <c r="T28" s="201"/>
      <c r="U28" s="161"/>
      <c r="V28" s="158"/>
      <c r="W28" s="159"/>
      <c r="X28" s="160" t="str">
        <f t="shared" si="3"/>
        <v> </v>
      </c>
      <c r="Y28" s="161"/>
      <c r="Z28" s="158"/>
      <c r="AA28" s="159"/>
      <c r="AB28" s="160" t="str">
        <f t="shared" si="4"/>
        <v> </v>
      </c>
      <c r="AC28" s="161"/>
      <c r="AD28" s="158"/>
      <c r="AE28" s="159"/>
      <c r="AF28" s="160" t="str">
        <f t="shared" si="5"/>
        <v> </v>
      </c>
      <c r="AG28" s="161"/>
      <c r="AH28" s="158"/>
      <c r="AI28" s="159"/>
      <c r="AJ28" s="160" t="str">
        <f t="shared" si="6"/>
        <v> </v>
      </c>
      <c r="AK28" s="119"/>
      <c r="AL28" s="17">
        <f>IF(Sample!K34="",0,1)</f>
        <v>0</v>
      </c>
      <c r="AM28" s="17"/>
      <c r="AN28" s="17"/>
      <c r="AO28" s="17"/>
      <c r="AP28" s="17"/>
      <c r="AQ28" s="17"/>
      <c r="AR28" s="25"/>
      <c r="AS28" s="26"/>
      <c r="AT28" s="26"/>
      <c r="AU28" s="26"/>
      <c r="AY28" s="47"/>
    </row>
    <row r="29" spans="1:51" ht="15.75" customHeight="1">
      <c r="A29" s="119"/>
      <c r="B29" s="59">
        <v>16</v>
      </c>
      <c r="C29" s="314" t="str">
        <f>IF((Sample!C35=0)," ",(Sample!C35))</f>
        <v> </v>
      </c>
      <c r="D29" s="315"/>
      <c r="E29" s="157"/>
      <c r="F29" s="158"/>
      <c r="G29" s="159"/>
      <c r="H29" s="160" t="str">
        <f t="shared" si="0"/>
        <v> </v>
      </c>
      <c r="I29" s="161"/>
      <c r="J29" s="158"/>
      <c r="K29" s="159"/>
      <c r="L29" s="160" t="str">
        <f t="shared" si="1"/>
        <v> </v>
      </c>
      <c r="M29" s="161"/>
      <c r="N29" s="158"/>
      <c r="O29" s="159"/>
      <c r="P29" s="160" t="str">
        <f t="shared" si="2"/>
        <v> </v>
      </c>
      <c r="Q29" s="201"/>
      <c r="R29" s="201"/>
      <c r="S29" s="201"/>
      <c r="T29" s="201"/>
      <c r="U29" s="161"/>
      <c r="V29" s="158"/>
      <c r="W29" s="159"/>
      <c r="X29" s="160" t="str">
        <f t="shared" si="3"/>
        <v> </v>
      </c>
      <c r="Y29" s="161"/>
      <c r="Z29" s="158"/>
      <c r="AA29" s="159"/>
      <c r="AB29" s="160" t="str">
        <f t="shared" si="4"/>
        <v> </v>
      </c>
      <c r="AC29" s="161"/>
      <c r="AD29" s="158"/>
      <c r="AE29" s="159"/>
      <c r="AF29" s="160" t="str">
        <f t="shared" si="5"/>
        <v> </v>
      </c>
      <c r="AG29" s="161"/>
      <c r="AH29" s="158"/>
      <c r="AI29" s="159"/>
      <c r="AJ29" s="160" t="str">
        <f t="shared" si="6"/>
        <v> </v>
      </c>
      <c r="AK29" s="119"/>
      <c r="AL29" s="17">
        <f>IF(Sample!K35="",0,1)</f>
        <v>0</v>
      </c>
      <c r="AM29" s="17"/>
      <c r="AN29" s="17"/>
      <c r="AO29" s="25"/>
      <c r="AP29" s="25"/>
      <c r="AQ29" s="25"/>
      <c r="AR29" s="25"/>
      <c r="AS29" s="26"/>
      <c r="AT29" s="26"/>
      <c r="AU29" s="26"/>
      <c r="AY29" s="47"/>
    </row>
    <row r="30" spans="1:51" ht="15.75" customHeight="1">
      <c r="A30" s="119"/>
      <c r="B30" s="59">
        <v>17</v>
      </c>
      <c r="C30" s="314" t="str">
        <f>IF((Sample!C36=0)," ",(Sample!C36))</f>
        <v> </v>
      </c>
      <c r="D30" s="315"/>
      <c r="E30" s="157"/>
      <c r="F30" s="158"/>
      <c r="G30" s="159"/>
      <c r="H30" s="160" t="str">
        <f t="shared" si="0"/>
        <v> </v>
      </c>
      <c r="I30" s="161"/>
      <c r="J30" s="158"/>
      <c r="K30" s="159"/>
      <c r="L30" s="160" t="str">
        <f t="shared" si="1"/>
        <v> </v>
      </c>
      <c r="M30" s="161"/>
      <c r="N30" s="158"/>
      <c r="O30" s="159"/>
      <c r="P30" s="160" t="str">
        <f t="shared" si="2"/>
        <v> </v>
      </c>
      <c r="Q30" s="201"/>
      <c r="R30" s="201"/>
      <c r="S30" s="201"/>
      <c r="T30" s="201"/>
      <c r="U30" s="161"/>
      <c r="V30" s="158"/>
      <c r="W30" s="159"/>
      <c r="X30" s="160" t="str">
        <f t="shared" si="3"/>
        <v> </v>
      </c>
      <c r="Y30" s="161"/>
      <c r="Z30" s="158"/>
      <c r="AA30" s="159"/>
      <c r="AB30" s="160" t="str">
        <f t="shared" si="4"/>
        <v> </v>
      </c>
      <c r="AC30" s="161"/>
      <c r="AD30" s="158"/>
      <c r="AE30" s="159"/>
      <c r="AF30" s="160" t="str">
        <f t="shared" si="5"/>
        <v> </v>
      </c>
      <c r="AG30" s="161"/>
      <c r="AH30" s="158"/>
      <c r="AI30" s="159"/>
      <c r="AJ30" s="160" t="str">
        <f t="shared" si="6"/>
        <v> </v>
      </c>
      <c r="AK30" s="119"/>
      <c r="AL30" s="17">
        <f>IF(Sample!K36="",0,1)</f>
        <v>0</v>
      </c>
      <c r="AM30" s="17"/>
      <c r="AN30" s="17"/>
      <c r="AO30" s="19"/>
      <c r="AP30" s="20"/>
      <c r="AQ30" s="19"/>
      <c r="AR30" s="19"/>
      <c r="AS30" s="19"/>
      <c r="AT30" s="26"/>
      <c r="AU30" s="26"/>
      <c r="AY30" s="47"/>
    </row>
    <row r="31" spans="1:51" ht="15.75" customHeight="1">
      <c r="A31" s="119"/>
      <c r="B31" s="59">
        <v>18</v>
      </c>
      <c r="C31" s="314" t="str">
        <f>IF((Sample!C37=0)," ",(Sample!C37))</f>
        <v> </v>
      </c>
      <c r="D31" s="315"/>
      <c r="E31" s="157"/>
      <c r="F31" s="158"/>
      <c r="G31" s="159"/>
      <c r="H31" s="160" t="str">
        <f t="shared" si="0"/>
        <v> </v>
      </c>
      <c r="I31" s="161"/>
      <c r="J31" s="158"/>
      <c r="K31" s="159"/>
      <c r="L31" s="160" t="str">
        <f t="shared" si="1"/>
        <v> </v>
      </c>
      <c r="M31" s="161"/>
      <c r="N31" s="158"/>
      <c r="O31" s="159"/>
      <c r="P31" s="160" t="str">
        <f t="shared" si="2"/>
        <v> </v>
      </c>
      <c r="Q31" s="201"/>
      <c r="R31" s="201"/>
      <c r="S31" s="201"/>
      <c r="T31" s="201"/>
      <c r="U31" s="161"/>
      <c r="V31" s="158"/>
      <c r="W31" s="159"/>
      <c r="X31" s="160" t="str">
        <f t="shared" si="3"/>
        <v> </v>
      </c>
      <c r="Y31" s="161"/>
      <c r="Z31" s="158"/>
      <c r="AA31" s="159"/>
      <c r="AB31" s="160" t="str">
        <f t="shared" si="4"/>
        <v> </v>
      </c>
      <c r="AC31" s="161"/>
      <c r="AD31" s="158"/>
      <c r="AE31" s="159"/>
      <c r="AF31" s="160" t="str">
        <f t="shared" si="5"/>
        <v> </v>
      </c>
      <c r="AG31" s="161"/>
      <c r="AH31" s="158"/>
      <c r="AI31" s="159"/>
      <c r="AJ31" s="160" t="str">
        <f t="shared" si="6"/>
        <v> </v>
      </c>
      <c r="AK31" s="119"/>
      <c r="AL31" s="17">
        <f>IF(Sample!K37="",0,1)</f>
        <v>0</v>
      </c>
      <c r="AM31" s="17"/>
      <c r="AN31" s="17"/>
      <c r="AO31" s="19"/>
      <c r="AP31" s="20"/>
      <c r="AQ31" s="20"/>
      <c r="AR31" s="20"/>
      <c r="AS31" s="19"/>
      <c r="AT31" s="26"/>
      <c r="AU31" s="26"/>
      <c r="AY31" s="45"/>
    </row>
    <row r="32" spans="1:51" ht="15.75" customHeight="1">
      <c r="A32" s="119"/>
      <c r="B32" s="59">
        <v>19</v>
      </c>
      <c r="C32" s="314" t="str">
        <f>IF((Sample!C38=0)," ",(Sample!C38))</f>
        <v> </v>
      </c>
      <c r="D32" s="315"/>
      <c r="E32" s="157"/>
      <c r="F32" s="158"/>
      <c r="G32" s="159"/>
      <c r="H32" s="160" t="str">
        <f t="shared" si="0"/>
        <v> </v>
      </c>
      <c r="I32" s="161"/>
      <c r="J32" s="158"/>
      <c r="K32" s="159"/>
      <c r="L32" s="160" t="str">
        <f t="shared" si="1"/>
        <v> </v>
      </c>
      <c r="M32" s="161"/>
      <c r="N32" s="158"/>
      <c r="O32" s="159"/>
      <c r="P32" s="160" t="str">
        <f t="shared" si="2"/>
        <v> </v>
      </c>
      <c r="Q32" s="201"/>
      <c r="R32" s="201"/>
      <c r="S32" s="201"/>
      <c r="T32" s="201"/>
      <c r="U32" s="161"/>
      <c r="V32" s="158"/>
      <c r="W32" s="159"/>
      <c r="X32" s="160" t="str">
        <f t="shared" si="3"/>
        <v> </v>
      </c>
      <c r="Y32" s="161"/>
      <c r="Z32" s="158"/>
      <c r="AA32" s="159"/>
      <c r="AB32" s="160" t="str">
        <f t="shared" si="4"/>
        <v> </v>
      </c>
      <c r="AC32" s="161"/>
      <c r="AD32" s="158"/>
      <c r="AE32" s="159"/>
      <c r="AF32" s="160" t="str">
        <f t="shared" si="5"/>
        <v> </v>
      </c>
      <c r="AG32" s="161"/>
      <c r="AH32" s="158"/>
      <c r="AI32" s="159"/>
      <c r="AJ32" s="160" t="str">
        <f t="shared" si="6"/>
        <v> </v>
      </c>
      <c r="AK32" s="119"/>
      <c r="AL32" s="17">
        <f>IF(Sample!K38="",0,1)</f>
        <v>0</v>
      </c>
      <c r="AM32" s="17"/>
      <c r="AN32" s="17"/>
      <c r="AO32" s="19"/>
      <c r="AP32" s="20"/>
      <c r="AQ32" s="23"/>
      <c r="AR32" s="23"/>
      <c r="AS32" s="23"/>
      <c r="AT32" s="26"/>
      <c r="AU32" s="26"/>
      <c r="AY32" s="45"/>
    </row>
    <row r="33" spans="1:51" ht="15.75" customHeight="1">
      <c r="A33" s="119"/>
      <c r="B33" s="59">
        <v>20</v>
      </c>
      <c r="C33" s="314" t="str">
        <f>IF((Sample!C39=0)," ",(Sample!C39))</f>
        <v> </v>
      </c>
      <c r="D33" s="315"/>
      <c r="E33" s="157"/>
      <c r="F33" s="158"/>
      <c r="G33" s="159"/>
      <c r="H33" s="160" t="str">
        <f t="shared" si="0"/>
        <v> </v>
      </c>
      <c r="I33" s="161"/>
      <c r="J33" s="158"/>
      <c r="K33" s="159"/>
      <c r="L33" s="160" t="str">
        <f t="shared" si="1"/>
        <v> </v>
      </c>
      <c r="M33" s="161"/>
      <c r="N33" s="158"/>
      <c r="O33" s="159"/>
      <c r="P33" s="160" t="str">
        <f t="shared" si="2"/>
        <v> </v>
      </c>
      <c r="Q33" s="201"/>
      <c r="R33" s="201"/>
      <c r="S33" s="201"/>
      <c r="T33" s="201"/>
      <c r="U33" s="161"/>
      <c r="V33" s="158"/>
      <c r="W33" s="159"/>
      <c r="X33" s="160" t="str">
        <f t="shared" si="3"/>
        <v> </v>
      </c>
      <c r="Y33" s="161"/>
      <c r="Z33" s="158"/>
      <c r="AA33" s="159"/>
      <c r="AB33" s="160" t="str">
        <f t="shared" si="4"/>
        <v> </v>
      </c>
      <c r="AC33" s="161"/>
      <c r="AD33" s="158"/>
      <c r="AE33" s="159"/>
      <c r="AF33" s="160" t="str">
        <f t="shared" si="5"/>
        <v> </v>
      </c>
      <c r="AG33" s="161"/>
      <c r="AH33" s="158"/>
      <c r="AI33" s="159"/>
      <c r="AJ33" s="160" t="str">
        <f t="shared" si="6"/>
        <v> </v>
      </c>
      <c r="AK33" s="119"/>
      <c r="AL33" s="17">
        <f>IF(Sample!K39="",0,1)</f>
        <v>0</v>
      </c>
      <c r="AM33" s="17"/>
      <c r="AN33" s="17"/>
      <c r="AO33" s="19"/>
      <c r="AP33" s="20"/>
      <c r="AQ33" s="19"/>
      <c r="AR33" s="19"/>
      <c r="AS33" s="23"/>
      <c r="AT33" s="26"/>
      <c r="AU33" s="26"/>
      <c r="AY33" s="45"/>
    </row>
    <row r="34" spans="1:51" ht="15.75" customHeight="1">
      <c r="A34" s="119"/>
      <c r="B34" s="59">
        <v>21</v>
      </c>
      <c r="C34" s="314" t="str">
        <f>IF((Sample!C40=0)," ",(Sample!C40))</f>
        <v> </v>
      </c>
      <c r="D34" s="315"/>
      <c r="E34" s="157"/>
      <c r="F34" s="158"/>
      <c r="G34" s="159"/>
      <c r="H34" s="160" t="str">
        <f t="shared" si="0"/>
        <v> </v>
      </c>
      <c r="I34" s="161"/>
      <c r="J34" s="158"/>
      <c r="K34" s="159"/>
      <c r="L34" s="160" t="str">
        <f t="shared" si="1"/>
        <v> </v>
      </c>
      <c r="M34" s="161"/>
      <c r="N34" s="158"/>
      <c r="O34" s="159"/>
      <c r="P34" s="160" t="str">
        <f t="shared" si="2"/>
        <v> </v>
      </c>
      <c r="Q34" s="201"/>
      <c r="R34" s="201"/>
      <c r="S34" s="201"/>
      <c r="T34" s="201"/>
      <c r="U34" s="161"/>
      <c r="V34" s="158"/>
      <c r="W34" s="159"/>
      <c r="X34" s="160" t="str">
        <f t="shared" si="3"/>
        <v> </v>
      </c>
      <c r="Y34" s="161"/>
      <c r="Z34" s="158"/>
      <c r="AA34" s="159"/>
      <c r="AB34" s="160" t="str">
        <f t="shared" si="4"/>
        <v> </v>
      </c>
      <c r="AC34" s="161"/>
      <c r="AD34" s="158"/>
      <c r="AE34" s="159"/>
      <c r="AF34" s="160" t="str">
        <f t="shared" si="5"/>
        <v> </v>
      </c>
      <c r="AG34" s="161"/>
      <c r="AH34" s="158"/>
      <c r="AI34" s="159"/>
      <c r="AJ34" s="160" t="str">
        <f t="shared" si="6"/>
        <v> </v>
      </c>
      <c r="AK34" s="119"/>
      <c r="AL34" s="17">
        <f>IF(Sample!K40="",0,1)</f>
        <v>0</v>
      </c>
      <c r="AM34" s="17"/>
      <c r="AN34" s="17"/>
      <c r="AO34" s="19"/>
      <c r="AP34" s="20"/>
      <c r="AQ34" s="19"/>
      <c r="AR34" s="19"/>
      <c r="AS34" s="23"/>
      <c r="AT34" s="26"/>
      <c r="AU34" s="26"/>
      <c r="AY34" s="1"/>
    </row>
    <row r="35" spans="1:51" ht="15.75" customHeight="1">
      <c r="A35" s="119"/>
      <c r="B35" s="59">
        <v>22</v>
      </c>
      <c r="C35" s="314" t="str">
        <f>IF((Sample!C41=0)," ",(Sample!C41))</f>
        <v> </v>
      </c>
      <c r="D35" s="315"/>
      <c r="E35" s="157"/>
      <c r="F35" s="158"/>
      <c r="G35" s="159"/>
      <c r="H35" s="160" t="str">
        <f t="shared" si="0"/>
        <v> </v>
      </c>
      <c r="I35" s="161"/>
      <c r="J35" s="158"/>
      <c r="K35" s="159"/>
      <c r="L35" s="160" t="str">
        <f t="shared" si="1"/>
        <v> </v>
      </c>
      <c r="M35" s="161"/>
      <c r="N35" s="158"/>
      <c r="O35" s="159"/>
      <c r="P35" s="160" t="str">
        <f t="shared" si="2"/>
        <v> </v>
      </c>
      <c r="Q35" s="201"/>
      <c r="R35" s="201"/>
      <c r="S35" s="201"/>
      <c r="T35" s="201"/>
      <c r="U35" s="161"/>
      <c r="V35" s="158"/>
      <c r="W35" s="159"/>
      <c r="X35" s="160" t="str">
        <f t="shared" si="3"/>
        <v> </v>
      </c>
      <c r="Y35" s="161"/>
      <c r="Z35" s="158"/>
      <c r="AA35" s="159"/>
      <c r="AB35" s="160" t="str">
        <f t="shared" si="4"/>
        <v> </v>
      </c>
      <c r="AC35" s="161"/>
      <c r="AD35" s="158"/>
      <c r="AE35" s="159"/>
      <c r="AF35" s="160" t="str">
        <f t="shared" si="5"/>
        <v> </v>
      </c>
      <c r="AG35" s="161"/>
      <c r="AH35" s="158"/>
      <c r="AI35" s="159"/>
      <c r="AJ35" s="160" t="str">
        <f t="shared" si="6"/>
        <v> </v>
      </c>
      <c r="AK35" s="119"/>
      <c r="AL35" s="17">
        <f>IF(Sample!K41="",0,1)</f>
        <v>0</v>
      </c>
      <c r="AM35" s="17"/>
      <c r="AN35" s="17"/>
      <c r="AO35" s="19"/>
      <c r="AP35" s="21"/>
      <c r="AQ35" s="19"/>
      <c r="AR35" s="19"/>
      <c r="AS35" s="23"/>
      <c r="AT35" s="26"/>
      <c r="AU35" s="26"/>
      <c r="AY35" s="12"/>
    </row>
    <row r="36" spans="1:51" ht="15.75" customHeight="1">
      <c r="A36" s="119"/>
      <c r="B36" s="59">
        <v>23</v>
      </c>
      <c r="C36" s="314" t="str">
        <f>IF((Sample!C42=0)," ",(Sample!C42))</f>
        <v> </v>
      </c>
      <c r="D36" s="315"/>
      <c r="E36" s="157"/>
      <c r="F36" s="158"/>
      <c r="G36" s="159"/>
      <c r="H36" s="160" t="str">
        <f t="shared" si="0"/>
        <v> </v>
      </c>
      <c r="I36" s="161"/>
      <c r="J36" s="158"/>
      <c r="K36" s="159"/>
      <c r="L36" s="160" t="str">
        <f t="shared" si="1"/>
        <v> </v>
      </c>
      <c r="M36" s="161"/>
      <c r="N36" s="158"/>
      <c r="O36" s="159"/>
      <c r="P36" s="160" t="str">
        <f t="shared" si="2"/>
        <v> </v>
      </c>
      <c r="Q36" s="201"/>
      <c r="R36" s="201"/>
      <c r="S36" s="201"/>
      <c r="T36" s="201"/>
      <c r="U36" s="161"/>
      <c r="V36" s="158"/>
      <c r="W36" s="159"/>
      <c r="X36" s="160" t="str">
        <f t="shared" si="3"/>
        <v> </v>
      </c>
      <c r="Y36" s="161"/>
      <c r="Z36" s="158"/>
      <c r="AA36" s="159"/>
      <c r="AB36" s="160" t="str">
        <f t="shared" si="4"/>
        <v> </v>
      </c>
      <c r="AC36" s="161"/>
      <c r="AD36" s="158"/>
      <c r="AE36" s="159"/>
      <c r="AF36" s="160" t="str">
        <f t="shared" si="5"/>
        <v> </v>
      </c>
      <c r="AG36" s="161"/>
      <c r="AH36" s="158"/>
      <c r="AI36" s="159"/>
      <c r="AJ36" s="160" t="str">
        <f t="shared" si="6"/>
        <v> </v>
      </c>
      <c r="AK36" s="119"/>
      <c r="AL36" s="17">
        <f>IF(Sample!K42="",0,1)</f>
        <v>0</v>
      </c>
      <c r="AM36" s="17"/>
      <c r="AN36" s="17"/>
      <c r="AO36" s="19"/>
      <c r="AP36" s="20"/>
      <c r="AQ36" s="19"/>
      <c r="AR36" s="19"/>
      <c r="AS36" s="23"/>
      <c r="AT36" s="26"/>
      <c r="AU36" s="26"/>
      <c r="AY36" s="12"/>
    </row>
    <row r="37" spans="1:51" ht="15.75" customHeight="1">
      <c r="A37" s="119"/>
      <c r="B37" s="59">
        <v>24</v>
      </c>
      <c r="C37" s="314" t="str">
        <f>IF((Sample!C43=0)," ",(Sample!C43))</f>
        <v> </v>
      </c>
      <c r="D37" s="315"/>
      <c r="E37" s="157"/>
      <c r="F37" s="158"/>
      <c r="G37" s="159"/>
      <c r="H37" s="160" t="str">
        <f t="shared" si="0"/>
        <v> </v>
      </c>
      <c r="I37" s="161"/>
      <c r="J37" s="158"/>
      <c r="K37" s="159"/>
      <c r="L37" s="160" t="str">
        <f t="shared" si="1"/>
        <v> </v>
      </c>
      <c r="M37" s="161"/>
      <c r="N37" s="158"/>
      <c r="O37" s="159"/>
      <c r="P37" s="160" t="str">
        <f t="shared" si="2"/>
        <v> </v>
      </c>
      <c r="Q37" s="201"/>
      <c r="R37" s="201"/>
      <c r="S37" s="201"/>
      <c r="T37" s="201"/>
      <c r="U37" s="161"/>
      <c r="V37" s="158"/>
      <c r="W37" s="159"/>
      <c r="X37" s="160" t="str">
        <f t="shared" si="3"/>
        <v> </v>
      </c>
      <c r="Y37" s="161"/>
      <c r="Z37" s="158"/>
      <c r="AA37" s="159"/>
      <c r="AB37" s="160" t="str">
        <f t="shared" si="4"/>
        <v> </v>
      </c>
      <c r="AC37" s="161"/>
      <c r="AD37" s="158"/>
      <c r="AE37" s="159"/>
      <c r="AF37" s="160" t="str">
        <f t="shared" si="5"/>
        <v> </v>
      </c>
      <c r="AG37" s="161"/>
      <c r="AH37" s="158"/>
      <c r="AI37" s="159"/>
      <c r="AJ37" s="160" t="str">
        <f t="shared" si="6"/>
        <v> </v>
      </c>
      <c r="AK37" s="119"/>
      <c r="AL37" s="17">
        <f>IF(Sample!K43="",0,1)</f>
        <v>0</v>
      </c>
      <c r="AM37" s="17"/>
      <c r="AN37" s="17"/>
      <c r="AO37" s="19"/>
      <c r="AP37" s="20"/>
      <c r="AQ37" s="19"/>
      <c r="AR37" s="19"/>
      <c r="AS37" s="23"/>
      <c r="AT37" s="26"/>
      <c r="AU37" s="26"/>
      <c r="AY37" s="12"/>
    </row>
    <row r="38" spans="1:51" ht="15.75" customHeight="1">
      <c r="A38" s="119"/>
      <c r="B38" s="59">
        <v>25</v>
      </c>
      <c r="C38" s="314" t="str">
        <f>IF((Sample!C44=0)," ",(Sample!C44))</f>
        <v> </v>
      </c>
      <c r="D38" s="315"/>
      <c r="E38" s="157"/>
      <c r="F38" s="158"/>
      <c r="G38" s="159"/>
      <c r="H38" s="160" t="str">
        <f t="shared" si="0"/>
        <v> </v>
      </c>
      <c r="I38" s="161"/>
      <c r="J38" s="158"/>
      <c r="K38" s="159"/>
      <c r="L38" s="160" t="str">
        <f t="shared" si="1"/>
        <v> </v>
      </c>
      <c r="M38" s="161"/>
      <c r="N38" s="158"/>
      <c r="O38" s="159"/>
      <c r="P38" s="160" t="str">
        <f t="shared" si="2"/>
        <v> </v>
      </c>
      <c r="Q38" s="201"/>
      <c r="R38" s="201"/>
      <c r="S38" s="201"/>
      <c r="T38" s="201"/>
      <c r="U38" s="161"/>
      <c r="V38" s="158"/>
      <c r="W38" s="159"/>
      <c r="X38" s="160" t="str">
        <f t="shared" si="3"/>
        <v> </v>
      </c>
      <c r="Y38" s="161"/>
      <c r="Z38" s="158"/>
      <c r="AA38" s="159"/>
      <c r="AB38" s="160" t="str">
        <f t="shared" si="4"/>
        <v> </v>
      </c>
      <c r="AC38" s="161"/>
      <c r="AD38" s="158"/>
      <c r="AE38" s="159"/>
      <c r="AF38" s="160" t="str">
        <f t="shared" si="5"/>
        <v> </v>
      </c>
      <c r="AG38" s="161"/>
      <c r="AH38" s="158"/>
      <c r="AI38" s="159"/>
      <c r="AJ38" s="160" t="str">
        <f t="shared" si="6"/>
        <v> </v>
      </c>
      <c r="AK38" s="119"/>
      <c r="AL38" s="17">
        <f>IF(Sample!K44="",0,1)</f>
        <v>0</v>
      </c>
      <c r="AM38" s="17"/>
      <c r="AN38" s="17"/>
      <c r="AO38" s="19"/>
      <c r="AP38" s="20"/>
      <c r="AQ38" s="19"/>
      <c r="AR38" s="19"/>
      <c r="AS38" s="23"/>
      <c r="AT38" s="26"/>
      <c r="AU38" s="26"/>
      <c r="AY38" s="12"/>
    </row>
    <row r="39" spans="1:51" ht="15.75" customHeight="1">
      <c r="A39" s="119"/>
      <c r="B39" s="59">
        <v>26</v>
      </c>
      <c r="C39" s="314" t="str">
        <f>IF((Sample!C45=0)," ",(Sample!C45))</f>
        <v> </v>
      </c>
      <c r="D39" s="315"/>
      <c r="E39" s="157"/>
      <c r="F39" s="158"/>
      <c r="G39" s="159"/>
      <c r="H39" s="160" t="str">
        <f t="shared" si="0"/>
        <v> </v>
      </c>
      <c r="I39" s="161"/>
      <c r="J39" s="158"/>
      <c r="K39" s="159"/>
      <c r="L39" s="160" t="str">
        <f t="shared" si="1"/>
        <v> </v>
      </c>
      <c r="M39" s="161"/>
      <c r="N39" s="158"/>
      <c r="O39" s="159"/>
      <c r="P39" s="160" t="str">
        <f t="shared" si="2"/>
        <v> </v>
      </c>
      <c r="Q39" s="201"/>
      <c r="R39" s="201"/>
      <c r="S39" s="201"/>
      <c r="T39" s="201"/>
      <c r="U39" s="161"/>
      <c r="V39" s="158"/>
      <c r="W39" s="159"/>
      <c r="X39" s="160" t="str">
        <f t="shared" si="3"/>
        <v> </v>
      </c>
      <c r="Y39" s="161"/>
      <c r="Z39" s="158"/>
      <c r="AA39" s="159"/>
      <c r="AB39" s="160" t="str">
        <f t="shared" si="4"/>
        <v> </v>
      </c>
      <c r="AC39" s="161"/>
      <c r="AD39" s="158"/>
      <c r="AE39" s="159"/>
      <c r="AF39" s="160" t="str">
        <f t="shared" si="5"/>
        <v> </v>
      </c>
      <c r="AG39" s="161"/>
      <c r="AH39" s="158"/>
      <c r="AI39" s="159"/>
      <c r="AJ39" s="160" t="str">
        <f t="shared" si="6"/>
        <v> </v>
      </c>
      <c r="AK39" s="119"/>
      <c r="AL39" s="17">
        <f>IF(Sample!K45="",0,1)</f>
        <v>0</v>
      </c>
      <c r="AM39" s="17"/>
      <c r="AN39" s="17"/>
      <c r="AO39" s="19"/>
      <c r="AP39" s="20"/>
      <c r="AQ39" s="22"/>
      <c r="AR39" s="22"/>
      <c r="AS39" s="23"/>
      <c r="AT39" s="26"/>
      <c r="AU39" s="26"/>
      <c r="AY39" s="12"/>
    </row>
    <row r="40" spans="1:51" ht="15.75" customHeight="1">
      <c r="A40" s="119"/>
      <c r="B40" s="59">
        <v>27</v>
      </c>
      <c r="C40" s="314" t="str">
        <f>IF((Sample!C46=0)," ",(Sample!C46))</f>
        <v> </v>
      </c>
      <c r="D40" s="315"/>
      <c r="E40" s="157"/>
      <c r="F40" s="158"/>
      <c r="G40" s="159"/>
      <c r="H40" s="160" t="str">
        <f t="shared" si="0"/>
        <v> </v>
      </c>
      <c r="I40" s="161"/>
      <c r="J40" s="158"/>
      <c r="K40" s="159"/>
      <c r="L40" s="160" t="str">
        <f t="shared" si="1"/>
        <v> </v>
      </c>
      <c r="M40" s="161"/>
      <c r="N40" s="158"/>
      <c r="O40" s="159"/>
      <c r="P40" s="160" t="str">
        <f t="shared" si="2"/>
        <v> </v>
      </c>
      <c r="Q40" s="201"/>
      <c r="R40" s="201"/>
      <c r="S40" s="201"/>
      <c r="T40" s="201"/>
      <c r="U40" s="161"/>
      <c r="V40" s="158"/>
      <c r="W40" s="159"/>
      <c r="X40" s="160" t="str">
        <f t="shared" si="3"/>
        <v> </v>
      </c>
      <c r="Y40" s="161"/>
      <c r="Z40" s="158"/>
      <c r="AA40" s="159"/>
      <c r="AB40" s="160" t="str">
        <f t="shared" si="4"/>
        <v> </v>
      </c>
      <c r="AC40" s="161"/>
      <c r="AD40" s="158"/>
      <c r="AE40" s="159"/>
      <c r="AF40" s="160" t="str">
        <f t="shared" si="5"/>
        <v> </v>
      </c>
      <c r="AG40" s="161"/>
      <c r="AH40" s="158"/>
      <c r="AI40" s="159"/>
      <c r="AJ40" s="160" t="str">
        <f t="shared" si="6"/>
        <v> </v>
      </c>
      <c r="AK40" s="119"/>
      <c r="AL40" s="17">
        <f>IF(Sample!K46="",0,1)</f>
        <v>0</v>
      </c>
      <c r="AM40" s="17"/>
      <c r="AN40" s="17"/>
      <c r="AO40" s="19"/>
      <c r="AP40" s="20"/>
      <c r="AQ40" s="19"/>
      <c r="AR40" s="19"/>
      <c r="AS40" s="23"/>
      <c r="AT40" s="26"/>
      <c r="AU40" s="26"/>
      <c r="AY40" s="12"/>
    </row>
    <row r="41" spans="1:51" ht="15.75" customHeight="1">
      <c r="A41" s="119"/>
      <c r="B41" s="59">
        <v>28</v>
      </c>
      <c r="C41" s="314" t="str">
        <f>IF((Sample!C47=0)," ",(Sample!C47))</f>
        <v> </v>
      </c>
      <c r="D41" s="315"/>
      <c r="E41" s="157"/>
      <c r="F41" s="158"/>
      <c r="G41" s="159"/>
      <c r="H41" s="160" t="str">
        <f t="shared" si="0"/>
        <v> </v>
      </c>
      <c r="I41" s="161"/>
      <c r="J41" s="158"/>
      <c r="K41" s="159"/>
      <c r="L41" s="160" t="str">
        <f t="shared" si="1"/>
        <v> </v>
      </c>
      <c r="M41" s="161"/>
      <c r="N41" s="158"/>
      <c r="O41" s="159"/>
      <c r="P41" s="160" t="str">
        <f t="shared" si="2"/>
        <v> </v>
      </c>
      <c r="Q41" s="201"/>
      <c r="R41" s="201"/>
      <c r="S41" s="201"/>
      <c r="T41" s="201"/>
      <c r="U41" s="161"/>
      <c r="V41" s="158"/>
      <c r="W41" s="159"/>
      <c r="X41" s="160" t="str">
        <f t="shared" si="3"/>
        <v> </v>
      </c>
      <c r="Y41" s="161"/>
      <c r="Z41" s="158"/>
      <c r="AA41" s="159"/>
      <c r="AB41" s="160" t="str">
        <f t="shared" si="4"/>
        <v> </v>
      </c>
      <c r="AC41" s="161"/>
      <c r="AD41" s="158"/>
      <c r="AE41" s="159"/>
      <c r="AF41" s="160" t="str">
        <f t="shared" si="5"/>
        <v> </v>
      </c>
      <c r="AG41" s="161"/>
      <c r="AH41" s="158"/>
      <c r="AI41" s="159"/>
      <c r="AJ41" s="160" t="str">
        <f t="shared" si="6"/>
        <v> </v>
      </c>
      <c r="AK41" s="119"/>
      <c r="AL41" s="17">
        <f>IF(Sample!K47="",0,1)</f>
        <v>0</v>
      </c>
      <c r="AM41" s="17"/>
      <c r="AN41" s="17"/>
      <c r="AO41" s="19"/>
      <c r="AP41" s="23"/>
      <c r="AQ41" s="23"/>
      <c r="AR41" s="23"/>
      <c r="AS41" s="23"/>
      <c r="AT41" s="26"/>
      <c r="AU41" s="26"/>
      <c r="AY41" s="1"/>
    </row>
    <row r="42" spans="1:51" ht="15.75" customHeight="1">
      <c r="A42" s="119"/>
      <c r="B42" s="59">
        <v>29</v>
      </c>
      <c r="C42" s="314" t="str">
        <f>IF((Sample!C48=0)," ",(Sample!C48))</f>
        <v> </v>
      </c>
      <c r="D42" s="315"/>
      <c r="E42" s="157"/>
      <c r="F42" s="158"/>
      <c r="G42" s="159"/>
      <c r="H42" s="160" t="str">
        <f t="shared" si="0"/>
        <v> </v>
      </c>
      <c r="I42" s="161"/>
      <c r="J42" s="158"/>
      <c r="K42" s="159"/>
      <c r="L42" s="160" t="str">
        <f t="shared" si="1"/>
        <v> </v>
      </c>
      <c r="M42" s="161"/>
      <c r="N42" s="158"/>
      <c r="O42" s="159"/>
      <c r="P42" s="160" t="str">
        <f t="shared" si="2"/>
        <v> </v>
      </c>
      <c r="Q42" s="201"/>
      <c r="R42" s="201"/>
      <c r="S42" s="201"/>
      <c r="T42" s="201"/>
      <c r="U42" s="161"/>
      <c r="V42" s="158"/>
      <c r="W42" s="159"/>
      <c r="X42" s="160" t="str">
        <f t="shared" si="3"/>
        <v> </v>
      </c>
      <c r="Y42" s="161"/>
      <c r="Z42" s="158"/>
      <c r="AA42" s="159"/>
      <c r="AB42" s="160" t="str">
        <f t="shared" si="4"/>
        <v> </v>
      </c>
      <c r="AC42" s="161"/>
      <c r="AD42" s="158"/>
      <c r="AE42" s="159"/>
      <c r="AF42" s="160" t="str">
        <f t="shared" si="5"/>
        <v> </v>
      </c>
      <c r="AG42" s="161"/>
      <c r="AH42" s="158"/>
      <c r="AI42" s="159"/>
      <c r="AJ42" s="160" t="str">
        <f t="shared" si="6"/>
        <v> </v>
      </c>
      <c r="AK42" s="119"/>
      <c r="AL42" s="17">
        <f>IF(Sample!K48="",0,1)</f>
        <v>0</v>
      </c>
      <c r="AM42" s="17"/>
      <c r="AN42" s="17"/>
      <c r="AO42" s="19"/>
      <c r="AP42" s="23"/>
      <c r="AQ42" s="23"/>
      <c r="AR42" s="23"/>
      <c r="AS42" s="23"/>
      <c r="AT42" s="26"/>
      <c r="AU42" s="26"/>
      <c r="AY42" s="12"/>
    </row>
    <row r="43" spans="1:51" ht="15.75" customHeight="1">
      <c r="A43" s="119"/>
      <c r="B43" s="59">
        <v>30</v>
      </c>
      <c r="C43" s="314" t="str">
        <f>IF((Sample!C49=0)," ",(Sample!C49))</f>
        <v> </v>
      </c>
      <c r="D43" s="315"/>
      <c r="E43" s="157"/>
      <c r="F43" s="158"/>
      <c r="G43" s="159"/>
      <c r="H43" s="160" t="str">
        <f t="shared" si="0"/>
        <v> </v>
      </c>
      <c r="I43" s="161"/>
      <c r="J43" s="158"/>
      <c r="K43" s="159"/>
      <c r="L43" s="160" t="str">
        <f t="shared" si="1"/>
        <v> </v>
      </c>
      <c r="M43" s="161"/>
      <c r="N43" s="158"/>
      <c r="O43" s="159"/>
      <c r="P43" s="160" t="str">
        <f t="shared" si="2"/>
        <v> </v>
      </c>
      <c r="Q43" s="201"/>
      <c r="R43" s="201"/>
      <c r="S43" s="201"/>
      <c r="T43" s="201"/>
      <c r="U43" s="161"/>
      <c r="V43" s="158"/>
      <c r="W43" s="159"/>
      <c r="X43" s="160" t="str">
        <f t="shared" si="3"/>
        <v> </v>
      </c>
      <c r="Y43" s="161"/>
      <c r="Z43" s="158"/>
      <c r="AA43" s="159"/>
      <c r="AB43" s="160" t="str">
        <f t="shared" si="4"/>
        <v> </v>
      </c>
      <c r="AC43" s="161"/>
      <c r="AD43" s="158"/>
      <c r="AE43" s="159"/>
      <c r="AF43" s="160" t="str">
        <f t="shared" si="5"/>
        <v> </v>
      </c>
      <c r="AG43" s="161"/>
      <c r="AH43" s="158"/>
      <c r="AI43" s="159"/>
      <c r="AJ43" s="160" t="str">
        <f t="shared" si="6"/>
        <v> </v>
      </c>
      <c r="AK43" s="119"/>
      <c r="AL43" s="17">
        <f>IF(Sample!K49="",0,1)</f>
        <v>0</v>
      </c>
      <c r="AM43" s="17"/>
      <c r="AN43" s="17"/>
      <c r="AO43" s="25"/>
      <c r="AP43" s="25"/>
      <c r="AQ43" s="25"/>
      <c r="AR43" s="25"/>
      <c r="AS43" s="26"/>
      <c r="AT43" s="26"/>
      <c r="AU43" s="26"/>
      <c r="AY43" s="12"/>
    </row>
    <row r="44" spans="1:47" ht="15.75" customHeight="1">
      <c r="A44" s="119"/>
      <c r="B44" s="59">
        <v>31</v>
      </c>
      <c r="C44" s="314" t="str">
        <f>IF((Sample!C50=0)," ",(Sample!C50))</f>
        <v> </v>
      </c>
      <c r="D44" s="315"/>
      <c r="E44" s="157"/>
      <c r="F44" s="158"/>
      <c r="G44" s="159"/>
      <c r="H44" s="160" t="str">
        <f t="shared" si="0"/>
        <v> </v>
      </c>
      <c r="I44" s="161"/>
      <c r="J44" s="158"/>
      <c r="K44" s="159"/>
      <c r="L44" s="160" t="str">
        <f t="shared" si="1"/>
        <v> </v>
      </c>
      <c r="M44" s="161"/>
      <c r="N44" s="158"/>
      <c r="O44" s="159"/>
      <c r="P44" s="160" t="str">
        <f t="shared" si="2"/>
        <v> </v>
      </c>
      <c r="Q44" s="201"/>
      <c r="R44" s="201"/>
      <c r="S44" s="201"/>
      <c r="T44" s="201"/>
      <c r="U44" s="161"/>
      <c r="V44" s="158"/>
      <c r="W44" s="159"/>
      <c r="X44" s="160" t="str">
        <f t="shared" si="3"/>
        <v> </v>
      </c>
      <c r="Y44" s="161"/>
      <c r="Z44" s="158"/>
      <c r="AA44" s="159"/>
      <c r="AB44" s="160" t="str">
        <f t="shared" si="4"/>
        <v> </v>
      </c>
      <c r="AC44" s="161"/>
      <c r="AD44" s="158"/>
      <c r="AE44" s="159"/>
      <c r="AF44" s="160" t="str">
        <f t="shared" si="5"/>
        <v> </v>
      </c>
      <c r="AG44" s="161"/>
      <c r="AH44" s="158"/>
      <c r="AI44" s="159"/>
      <c r="AJ44" s="160" t="str">
        <f t="shared" si="6"/>
        <v> </v>
      </c>
      <c r="AK44" s="119"/>
      <c r="AL44" s="17">
        <f>IF(Sample!K50="",0,1)</f>
        <v>0</v>
      </c>
      <c r="AM44" s="17"/>
      <c r="AN44" s="17"/>
      <c r="AO44" s="25"/>
      <c r="AP44" s="25"/>
      <c r="AQ44" s="25"/>
      <c r="AR44" s="25"/>
      <c r="AS44" s="26"/>
      <c r="AT44" s="26"/>
      <c r="AU44" s="26"/>
    </row>
    <row r="45" spans="1:47" ht="15.75" customHeight="1">
      <c r="A45" s="119"/>
      <c r="B45" s="59">
        <v>32</v>
      </c>
      <c r="C45" s="314" t="str">
        <f>IF((Sample!C51=0)," ",(Sample!C51))</f>
        <v> </v>
      </c>
      <c r="D45" s="315"/>
      <c r="E45" s="157"/>
      <c r="F45" s="158"/>
      <c r="G45" s="159"/>
      <c r="H45" s="160" t="str">
        <f t="shared" si="0"/>
        <v> </v>
      </c>
      <c r="I45" s="161"/>
      <c r="J45" s="158"/>
      <c r="K45" s="159"/>
      <c r="L45" s="160" t="str">
        <f t="shared" si="1"/>
        <v> </v>
      </c>
      <c r="M45" s="161"/>
      <c r="N45" s="158"/>
      <c r="O45" s="159"/>
      <c r="P45" s="160" t="str">
        <f t="shared" si="2"/>
        <v> </v>
      </c>
      <c r="Q45" s="201"/>
      <c r="R45" s="201"/>
      <c r="S45" s="201"/>
      <c r="T45" s="201"/>
      <c r="U45" s="161"/>
      <c r="V45" s="158"/>
      <c r="W45" s="159"/>
      <c r="X45" s="160" t="str">
        <f t="shared" si="3"/>
        <v> </v>
      </c>
      <c r="Y45" s="161"/>
      <c r="Z45" s="158"/>
      <c r="AA45" s="159"/>
      <c r="AB45" s="160" t="str">
        <f t="shared" si="4"/>
        <v> </v>
      </c>
      <c r="AC45" s="161"/>
      <c r="AD45" s="158"/>
      <c r="AE45" s="159"/>
      <c r="AF45" s="160" t="str">
        <f t="shared" si="5"/>
        <v> </v>
      </c>
      <c r="AG45" s="161"/>
      <c r="AH45" s="158"/>
      <c r="AI45" s="159"/>
      <c r="AJ45" s="160" t="str">
        <f t="shared" si="6"/>
        <v> </v>
      </c>
      <c r="AK45" s="119"/>
      <c r="AL45" s="17">
        <f>IF(Sample!K51="",0,1)</f>
        <v>0</v>
      </c>
      <c r="AM45" s="17"/>
      <c r="AN45" s="17"/>
      <c r="AO45" s="25"/>
      <c r="AP45" s="25"/>
      <c r="AQ45" s="25"/>
      <c r="AR45" s="25"/>
      <c r="AS45" s="26"/>
      <c r="AT45" s="26"/>
      <c r="AU45" s="26"/>
    </row>
    <row r="46" spans="1:47" ht="15.75" customHeight="1">
      <c r="A46" s="119"/>
      <c r="B46" s="59">
        <v>33</v>
      </c>
      <c r="C46" s="314" t="str">
        <f>IF((Sample!C52=0)," ",(Sample!C52))</f>
        <v> </v>
      </c>
      <c r="D46" s="315"/>
      <c r="E46" s="157"/>
      <c r="F46" s="158"/>
      <c r="G46" s="159"/>
      <c r="H46" s="160" t="str">
        <f t="shared" si="0"/>
        <v> </v>
      </c>
      <c r="I46" s="161"/>
      <c r="J46" s="158"/>
      <c r="K46" s="159"/>
      <c r="L46" s="160" t="str">
        <f t="shared" si="1"/>
        <v> </v>
      </c>
      <c r="M46" s="161"/>
      <c r="N46" s="158"/>
      <c r="O46" s="159"/>
      <c r="P46" s="160" t="str">
        <f t="shared" si="2"/>
        <v> </v>
      </c>
      <c r="Q46" s="201"/>
      <c r="R46" s="201"/>
      <c r="S46" s="201"/>
      <c r="T46" s="201"/>
      <c r="U46" s="161"/>
      <c r="V46" s="158"/>
      <c r="W46" s="159"/>
      <c r="X46" s="160" t="str">
        <f t="shared" si="3"/>
        <v> </v>
      </c>
      <c r="Y46" s="161"/>
      <c r="Z46" s="158"/>
      <c r="AA46" s="159"/>
      <c r="AB46" s="160" t="str">
        <f t="shared" si="4"/>
        <v> </v>
      </c>
      <c r="AC46" s="161"/>
      <c r="AD46" s="158"/>
      <c r="AE46" s="159"/>
      <c r="AF46" s="160" t="str">
        <f t="shared" si="5"/>
        <v> </v>
      </c>
      <c r="AG46" s="161"/>
      <c r="AH46" s="158"/>
      <c r="AI46" s="159"/>
      <c r="AJ46" s="160" t="str">
        <f t="shared" si="6"/>
        <v> </v>
      </c>
      <c r="AK46" s="119"/>
      <c r="AL46" s="17">
        <f>IF(Sample!K52="",0,1)</f>
        <v>0</v>
      </c>
      <c r="AM46" s="17"/>
      <c r="AN46" s="17"/>
      <c r="AO46" s="25"/>
      <c r="AP46" s="25"/>
      <c r="AQ46" s="25"/>
      <c r="AR46" s="25"/>
      <c r="AS46" s="26"/>
      <c r="AT46" s="26"/>
      <c r="AU46" s="26"/>
    </row>
    <row r="47" spans="1:47" ht="15.75" customHeight="1">
      <c r="A47" s="119"/>
      <c r="B47" s="59">
        <v>34</v>
      </c>
      <c r="C47" s="314" t="str">
        <f>IF((Sample!C53=0)," ",(Sample!C53))</f>
        <v> </v>
      </c>
      <c r="D47" s="315"/>
      <c r="E47" s="157"/>
      <c r="F47" s="158"/>
      <c r="G47" s="159"/>
      <c r="H47" s="160" t="str">
        <f t="shared" si="0"/>
        <v> </v>
      </c>
      <c r="I47" s="161"/>
      <c r="J47" s="158"/>
      <c r="K47" s="159"/>
      <c r="L47" s="160" t="str">
        <f t="shared" si="1"/>
        <v> </v>
      </c>
      <c r="M47" s="161"/>
      <c r="N47" s="158"/>
      <c r="O47" s="159"/>
      <c r="P47" s="160" t="str">
        <f t="shared" si="2"/>
        <v> </v>
      </c>
      <c r="Q47" s="201"/>
      <c r="R47" s="201"/>
      <c r="S47" s="201"/>
      <c r="T47" s="201"/>
      <c r="U47" s="161"/>
      <c r="V47" s="158"/>
      <c r="W47" s="159"/>
      <c r="X47" s="160" t="str">
        <f t="shared" si="3"/>
        <v> </v>
      </c>
      <c r="Y47" s="161"/>
      <c r="Z47" s="158"/>
      <c r="AA47" s="159"/>
      <c r="AB47" s="160" t="str">
        <f t="shared" si="4"/>
        <v> </v>
      </c>
      <c r="AC47" s="161"/>
      <c r="AD47" s="158"/>
      <c r="AE47" s="159"/>
      <c r="AF47" s="160" t="str">
        <f t="shared" si="5"/>
        <v> </v>
      </c>
      <c r="AG47" s="161"/>
      <c r="AH47" s="158"/>
      <c r="AI47" s="159"/>
      <c r="AJ47" s="160" t="str">
        <f t="shared" si="6"/>
        <v> </v>
      </c>
      <c r="AK47" s="119"/>
      <c r="AL47" s="17">
        <f>IF(Sample!K53="",0,1)</f>
        <v>0</v>
      </c>
      <c r="AM47" s="17"/>
      <c r="AN47" s="17"/>
      <c r="AO47" s="25"/>
      <c r="AP47" s="25"/>
      <c r="AQ47" s="25"/>
      <c r="AR47" s="25"/>
      <c r="AS47" s="26"/>
      <c r="AT47" s="26"/>
      <c r="AU47" s="26"/>
    </row>
    <row r="48" spans="1:47" ht="15.75" customHeight="1">
      <c r="A48" s="119"/>
      <c r="B48" s="59">
        <v>35</v>
      </c>
      <c r="C48" s="314" t="str">
        <f>IF((Sample!C54=0)," ",(Sample!C54))</f>
        <v> </v>
      </c>
      <c r="D48" s="315"/>
      <c r="E48" s="157"/>
      <c r="F48" s="158"/>
      <c r="G48" s="159"/>
      <c r="H48" s="160" t="str">
        <f t="shared" si="0"/>
        <v> </v>
      </c>
      <c r="I48" s="161"/>
      <c r="J48" s="158"/>
      <c r="K48" s="159"/>
      <c r="L48" s="160" t="str">
        <f t="shared" si="1"/>
        <v> </v>
      </c>
      <c r="M48" s="161"/>
      <c r="N48" s="158"/>
      <c r="O48" s="159"/>
      <c r="P48" s="160" t="str">
        <f t="shared" si="2"/>
        <v> </v>
      </c>
      <c r="Q48" s="201"/>
      <c r="R48" s="201"/>
      <c r="S48" s="201"/>
      <c r="T48" s="201"/>
      <c r="U48" s="161"/>
      <c r="V48" s="158"/>
      <c r="W48" s="159"/>
      <c r="X48" s="160" t="str">
        <f t="shared" si="3"/>
        <v> </v>
      </c>
      <c r="Y48" s="161"/>
      <c r="Z48" s="158"/>
      <c r="AA48" s="159"/>
      <c r="AB48" s="160" t="str">
        <f t="shared" si="4"/>
        <v> </v>
      </c>
      <c r="AC48" s="161"/>
      <c r="AD48" s="158"/>
      <c r="AE48" s="159"/>
      <c r="AF48" s="160" t="str">
        <f t="shared" si="5"/>
        <v> </v>
      </c>
      <c r="AG48" s="161"/>
      <c r="AH48" s="158"/>
      <c r="AI48" s="159"/>
      <c r="AJ48" s="160" t="str">
        <f t="shared" si="6"/>
        <v> </v>
      </c>
      <c r="AK48" s="119"/>
      <c r="AL48" s="17">
        <f>IF(Sample!K54="",0,1)</f>
        <v>0</v>
      </c>
      <c r="AM48" s="17"/>
      <c r="AN48" s="17"/>
      <c r="AO48" s="25"/>
      <c r="AP48" s="25"/>
      <c r="AQ48" s="25"/>
      <c r="AR48" s="25"/>
      <c r="AS48" s="26"/>
      <c r="AT48" s="26"/>
      <c r="AU48" s="26"/>
    </row>
    <row r="49" spans="1:47" ht="15.75" customHeight="1">
      <c r="A49" s="119"/>
      <c r="B49" s="59">
        <v>36</v>
      </c>
      <c r="C49" s="314" t="str">
        <f>IF((Sample!C55=0)," ",(Sample!C55))</f>
        <v> </v>
      </c>
      <c r="D49" s="315"/>
      <c r="E49" s="157"/>
      <c r="F49" s="158"/>
      <c r="G49" s="159"/>
      <c r="H49" s="160" t="str">
        <f t="shared" si="0"/>
        <v> </v>
      </c>
      <c r="I49" s="161"/>
      <c r="J49" s="158"/>
      <c r="K49" s="159"/>
      <c r="L49" s="160" t="str">
        <f t="shared" si="1"/>
        <v> </v>
      </c>
      <c r="M49" s="161"/>
      <c r="N49" s="158"/>
      <c r="O49" s="159"/>
      <c r="P49" s="160" t="str">
        <f t="shared" si="2"/>
        <v> </v>
      </c>
      <c r="Q49" s="201"/>
      <c r="R49" s="201"/>
      <c r="S49" s="201"/>
      <c r="T49" s="201"/>
      <c r="U49" s="161"/>
      <c r="V49" s="158"/>
      <c r="W49" s="159"/>
      <c r="X49" s="160" t="str">
        <f t="shared" si="3"/>
        <v> </v>
      </c>
      <c r="Y49" s="161"/>
      <c r="Z49" s="158"/>
      <c r="AA49" s="159"/>
      <c r="AB49" s="160" t="str">
        <f t="shared" si="4"/>
        <v> </v>
      </c>
      <c r="AC49" s="161"/>
      <c r="AD49" s="158"/>
      <c r="AE49" s="159"/>
      <c r="AF49" s="160" t="str">
        <f t="shared" si="5"/>
        <v> </v>
      </c>
      <c r="AG49" s="161"/>
      <c r="AH49" s="158"/>
      <c r="AI49" s="159"/>
      <c r="AJ49" s="160" t="str">
        <f t="shared" si="6"/>
        <v> </v>
      </c>
      <c r="AK49" s="119"/>
      <c r="AL49" s="17">
        <f>IF(Sample!K55="",0,1)</f>
        <v>0</v>
      </c>
      <c r="AM49" s="17"/>
      <c r="AN49" s="17"/>
      <c r="AO49" s="25"/>
      <c r="AP49" s="25"/>
      <c r="AQ49" s="25"/>
      <c r="AR49" s="25"/>
      <c r="AS49" s="26"/>
      <c r="AT49" s="26"/>
      <c r="AU49" s="26"/>
    </row>
    <row r="50" spans="1:47" ht="15.75" customHeight="1">
      <c r="A50" s="119"/>
      <c r="B50" s="59">
        <v>37</v>
      </c>
      <c r="C50" s="314" t="str">
        <f>IF((Sample!C56=0)," ",(Sample!C56))</f>
        <v> </v>
      </c>
      <c r="D50" s="315"/>
      <c r="E50" s="157"/>
      <c r="F50" s="158"/>
      <c r="G50" s="159"/>
      <c r="H50" s="160" t="str">
        <f t="shared" si="0"/>
        <v> </v>
      </c>
      <c r="I50" s="161"/>
      <c r="J50" s="158"/>
      <c r="K50" s="159"/>
      <c r="L50" s="160" t="str">
        <f t="shared" si="1"/>
        <v> </v>
      </c>
      <c r="M50" s="161"/>
      <c r="N50" s="158"/>
      <c r="O50" s="159"/>
      <c r="P50" s="160" t="str">
        <f t="shared" si="2"/>
        <v> </v>
      </c>
      <c r="Q50" s="201"/>
      <c r="R50" s="201"/>
      <c r="S50" s="201"/>
      <c r="T50" s="201"/>
      <c r="U50" s="161"/>
      <c r="V50" s="158"/>
      <c r="W50" s="159"/>
      <c r="X50" s="160" t="str">
        <f t="shared" si="3"/>
        <v> </v>
      </c>
      <c r="Y50" s="161"/>
      <c r="Z50" s="158"/>
      <c r="AA50" s="159"/>
      <c r="AB50" s="160" t="str">
        <f t="shared" si="4"/>
        <v> </v>
      </c>
      <c r="AC50" s="161"/>
      <c r="AD50" s="158"/>
      <c r="AE50" s="159"/>
      <c r="AF50" s="160" t="str">
        <f t="shared" si="5"/>
        <v> </v>
      </c>
      <c r="AG50" s="161"/>
      <c r="AH50" s="158"/>
      <c r="AI50" s="159"/>
      <c r="AJ50" s="160" t="str">
        <f t="shared" si="6"/>
        <v> </v>
      </c>
      <c r="AK50" s="119"/>
      <c r="AL50" s="17">
        <f>IF(Sample!K56="",0,1)</f>
        <v>0</v>
      </c>
      <c r="AM50" s="17"/>
      <c r="AN50" s="17"/>
      <c r="AO50" s="25"/>
      <c r="AP50" s="25"/>
      <c r="AQ50" s="25"/>
      <c r="AR50" s="25"/>
      <c r="AS50" s="26"/>
      <c r="AT50" s="26"/>
      <c r="AU50" s="26"/>
    </row>
    <row r="51" spans="1:47" ht="15.75" customHeight="1">
      <c r="A51" s="119"/>
      <c r="B51" s="59">
        <v>38</v>
      </c>
      <c r="C51" s="314" t="str">
        <f>IF((Sample!C57=0)," ",(Sample!C57))</f>
        <v> </v>
      </c>
      <c r="D51" s="315"/>
      <c r="E51" s="157"/>
      <c r="F51" s="158"/>
      <c r="G51" s="159"/>
      <c r="H51" s="160" t="str">
        <f t="shared" si="0"/>
        <v> </v>
      </c>
      <c r="I51" s="161"/>
      <c r="J51" s="158"/>
      <c r="K51" s="159"/>
      <c r="L51" s="160" t="str">
        <f t="shared" si="1"/>
        <v> </v>
      </c>
      <c r="M51" s="161"/>
      <c r="N51" s="158"/>
      <c r="O51" s="159"/>
      <c r="P51" s="160" t="str">
        <f t="shared" si="2"/>
        <v> </v>
      </c>
      <c r="Q51" s="201"/>
      <c r="R51" s="201"/>
      <c r="S51" s="201"/>
      <c r="T51" s="201"/>
      <c r="U51" s="161"/>
      <c r="V51" s="158"/>
      <c r="W51" s="159"/>
      <c r="X51" s="160" t="str">
        <f t="shared" si="3"/>
        <v> </v>
      </c>
      <c r="Y51" s="161"/>
      <c r="Z51" s="158"/>
      <c r="AA51" s="159"/>
      <c r="AB51" s="160" t="str">
        <f t="shared" si="4"/>
        <v> </v>
      </c>
      <c r="AC51" s="161"/>
      <c r="AD51" s="158"/>
      <c r="AE51" s="159"/>
      <c r="AF51" s="160" t="str">
        <f t="shared" si="5"/>
        <v> </v>
      </c>
      <c r="AG51" s="161"/>
      <c r="AH51" s="158"/>
      <c r="AI51" s="159"/>
      <c r="AJ51" s="160" t="str">
        <f t="shared" si="6"/>
        <v> </v>
      </c>
      <c r="AK51" s="119"/>
      <c r="AL51" s="17">
        <f>IF(Sample!K57="",0,1)</f>
        <v>0</v>
      </c>
      <c r="AM51" s="17"/>
      <c r="AN51" s="17"/>
      <c r="AO51" s="25"/>
      <c r="AP51" s="25"/>
      <c r="AQ51" s="25"/>
      <c r="AR51" s="25"/>
      <c r="AS51" s="26"/>
      <c r="AT51" s="26"/>
      <c r="AU51" s="26"/>
    </row>
    <row r="52" spans="1:47" ht="15.75" customHeight="1">
      <c r="A52" s="119"/>
      <c r="B52" s="59">
        <v>39</v>
      </c>
      <c r="C52" s="314" t="str">
        <f>IF((Sample!C58=0)," ",(Sample!C58))</f>
        <v> </v>
      </c>
      <c r="D52" s="315"/>
      <c r="E52" s="157"/>
      <c r="F52" s="158"/>
      <c r="G52" s="159"/>
      <c r="H52" s="160" t="str">
        <f t="shared" si="0"/>
        <v> </v>
      </c>
      <c r="I52" s="161"/>
      <c r="J52" s="158"/>
      <c r="K52" s="159"/>
      <c r="L52" s="160" t="str">
        <f t="shared" si="1"/>
        <v> </v>
      </c>
      <c r="M52" s="161"/>
      <c r="N52" s="158"/>
      <c r="O52" s="159"/>
      <c r="P52" s="160" t="str">
        <f t="shared" si="2"/>
        <v> </v>
      </c>
      <c r="Q52" s="201"/>
      <c r="R52" s="201"/>
      <c r="S52" s="201"/>
      <c r="T52" s="201"/>
      <c r="U52" s="161"/>
      <c r="V52" s="158"/>
      <c r="W52" s="159"/>
      <c r="X52" s="160" t="str">
        <f t="shared" si="3"/>
        <v> </v>
      </c>
      <c r="Y52" s="161"/>
      <c r="Z52" s="158"/>
      <c r="AA52" s="159"/>
      <c r="AB52" s="160" t="str">
        <f t="shared" si="4"/>
        <v> </v>
      </c>
      <c r="AC52" s="161"/>
      <c r="AD52" s="158"/>
      <c r="AE52" s="159"/>
      <c r="AF52" s="160" t="str">
        <f t="shared" si="5"/>
        <v> </v>
      </c>
      <c r="AG52" s="161"/>
      <c r="AH52" s="158"/>
      <c r="AI52" s="159"/>
      <c r="AJ52" s="160" t="str">
        <f t="shared" si="6"/>
        <v> </v>
      </c>
      <c r="AK52" s="119"/>
      <c r="AL52" s="17">
        <f>IF(Sample!K58="",0,1)</f>
        <v>0</v>
      </c>
      <c r="AM52" s="17"/>
      <c r="AN52" s="17"/>
      <c r="AO52" s="25"/>
      <c r="AP52" s="25"/>
      <c r="AQ52" s="25"/>
      <c r="AR52" s="25"/>
      <c r="AS52" s="26"/>
      <c r="AT52" s="26"/>
      <c r="AU52" s="26"/>
    </row>
    <row r="53" spans="1:47" ht="15.75" customHeight="1" thickBot="1">
      <c r="A53" s="119"/>
      <c r="B53" s="60">
        <v>40</v>
      </c>
      <c r="C53" s="316" t="str">
        <f>IF((Sample!C59=0)," ",(Sample!C59))</f>
        <v> </v>
      </c>
      <c r="D53" s="317"/>
      <c r="E53" s="157"/>
      <c r="F53" s="158"/>
      <c r="G53" s="159"/>
      <c r="H53" s="160" t="str">
        <f t="shared" si="0"/>
        <v> </v>
      </c>
      <c r="I53" s="161"/>
      <c r="J53" s="158"/>
      <c r="K53" s="159"/>
      <c r="L53" s="160" t="str">
        <f t="shared" si="1"/>
        <v> </v>
      </c>
      <c r="M53" s="161"/>
      <c r="N53" s="158"/>
      <c r="O53" s="159"/>
      <c r="P53" s="160" t="str">
        <f t="shared" si="2"/>
        <v> </v>
      </c>
      <c r="Q53" s="201"/>
      <c r="R53" s="201"/>
      <c r="S53" s="201"/>
      <c r="T53" s="201"/>
      <c r="U53" s="161"/>
      <c r="V53" s="158"/>
      <c r="W53" s="159"/>
      <c r="X53" s="160" t="str">
        <f t="shared" si="3"/>
        <v> </v>
      </c>
      <c r="Y53" s="161"/>
      <c r="Z53" s="158"/>
      <c r="AA53" s="159"/>
      <c r="AB53" s="160" t="str">
        <f t="shared" si="4"/>
        <v> </v>
      </c>
      <c r="AC53" s="161"/>
      <c r="AD53" s="158"/>
      <c r="AE53" s="159"/>
      <c r="AF53" s="160" t="str">
        <f t="shared" si="5"/>
        <v> </v>
      </c>
      <c r="AG53" s="161"/>
      <c r="AH53" s="158"/>
      <c r="AI53" s="159"/>
      <c r="AJ53" s="160" t="str">
        <f t="shared" si="6"/>
        <v> </v>
      </c>
      <c r="AK53" s="119"/>
      <c r="AL53" s="17">
        <f>IF(Sample!K59="",0,1)</f>
        <v>0</v>
      </c>
      <c r="AM53" s="17"/>
      <c r="AN53" s="17"/>
      <c r="AO53" s="25"/>
      <c r="AP53" s="25"/>
      <c r="AQ53" s="25"/>
      <c r="AR53" s="25"/>
      <c r="AS53" s="26"/>
      <c r="AT53" s="26"/>
      <c r="AU53" s="26"/>
    </row>
    <row r="54" spans="1:47" ht="12.75">
      <c r="A54" s="119"/>
      <c r="B54" s="162"/>
      <c r="C54" s="119"/>
      <c r="D54" s="119"/>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19"/>
      <c r="AL54" s="25"/>
      <c r="AM54" s="25"/>
      <c r="AN54" s="25"/>
      <c r="AO54" s="25"/>
      <c r="AP54" s="25"/>
      <c r="AQ54" s="25"/>
      <c r="AR54" s="25"/>
      <c r="AS54" s="26"/>
      <c r="AT54" s="26"/>
      <c r="AU54" s="26"/>
    </row>
  </sheetData>
  <sheetProtection password="8659" sheet="1" selectLockedCells="1"/>
  <mergeCells count="79">
    <mergeCell ref="AG9:AJ9"/>
    <mergeCell ref="AG10:AH11"/>
    <mergeCell ref="AI10:AI12"/>
    <mergeCell ref="AJ10:AJ12"/>
    <mergeCell ref="C45:D45"/>
    <mergeCell ref="C37:D37"/>
    <mergeCell ref="C38:D38"/>
    <mergeCell ref="C39:D39"/>
    <mergeCell ref="C22:D22"/>
    <mergeCell ref="C23:D23"/>
    <mergeCell ref="C24:D24"/>
    <mergeCell ref="C25:D25"/>
    <mergeCell ref="C26:D26"/>
    <mergeCell ref="C17:D17"/>
    <mergeCell ref="C18:D18"/>
    <mergeCell ref="C19:D19"/>
    <mergeCell ref="C46:D46"/>
    <mergeCell ref="C41:D41"/>
    <mergeCell ref="C36:D36"/>
    <mergeCell ref="AC9:AF9"/>
    <mergeCell ref="AC10:AD11"/>
    <mergeCell ref="AE10:AE12"/>
    <mergeCell ref="AF10:AF12"/>
    <mergeCell ref="C40:D40"/>
    <mergeCell ref="C29:D29"/>
    <mergeCell ref="C30:D30"/>
    <mergeCell ref="C31:D31"/>
    <mergeCell ref="C32:D32"/>
    <mergeCell ref="C33:D33"/>
    <mergeCell ref="C34:D34"/>
    <mergeCell ref="C27:D27"/>
    <mergeCell ref="C28:D28"/>
    <mergeCell ref="C52:D52"/>
    <mergeCell ref="C53:D53"/>
    <mergeCell ref="C9:D12"/>
    <mergeCell ref="D4:F4"/>
    <mergeCell ref="D5:F5"/>
    <mergeCell ref="D6:F6"/>
    <mergeCell ref="C47:D47"/>
    <mergeCell ref="C48:D48"/>
    <mergeCell ref="C49:D49"/>
    <mergeCell ref="C35:D35"/>
    <mergeCell ref="D7:F7"/>
    <mergeCell ref="C50:D50"/>
    <mergeCell ref="C51:D51"/>
    <mergeCell ref="C42:D42"/>
    <mergeCell ref="C43:D43"/>
    <mergeCell ref="C44:D44"/>
    <mergeCell ref="C20:D20"/>
    <mergeCell ref="C21:D21"/>
    <mergeCell ref="C15:D15"/>
    <mergeCell ref="C16:D16"/>
    <mergeCell ref="Y10:Z11"/>
    <mergeCell ref="Y9:AB9"/>
    <mergeCell ref="AB10:AB12"/>
    <mergeCell ref="E10:F11"/>
    <mergeCell ref="G10:G12"/>
    <mergeCell ref="C14:D14"/>
    <mergeCell ref="W10:W12"/>
    <mergeCell ref="X10:X12"/>
    <mergeCell ref="Q9:T9"/>
    <mergeCell ref="U9:X9"/>
    <mergeCell ref="AA10:AA12"/>
    <mergeCell ref="H10:H12"/>
    <mergeCell ref="I10:J11"/>
    <mergeCell ref="K10:K12"/>
    <mergeCell ref="L10:L12"/>
    <mergeCell ref="T10:T12"/>
    <mergeCell ref="U10:V11"/>
    <mergeCell ref="G4:X7"/>
    <mergeCell ref="E9:H9"/>
    <mergeCell ref="I9:L9"/>
    <mergeCell ref="B9:B12"/>
    <mergeCell ref="Q10:R11"/>
    <mergeCell ref="S10:S12"/>
    <mergeCell ref="M10:N11"/>
    <mergeCell ref="O10:O12"/>
    <mergeCell ref="P10:P12"/>
    <mergeCell ref="M9:P9"/>
  </mergeCells>
  <conditionalFormatting sqref="X14:X53 H14:H53 L14:L53 P14:T53 AB14:AB53">
    <cfRule type="cellIs" priority="246" dxfId="8" operator="equal" stopIfTrue="1">
      <formula>"detected"</formula>
    </cfRule>
    <cfRule type="cellIs" priority="247" dxfId="8" operator="equal" stopIfTrue="1">
      <formula>"?"</formula>
    </cfRule>
  </conditionalFormatting>
  <conditionalFormatting sqref="AA14:AB18 X14:X53 H14:H53 L14:L53 P14:T53 AB14:AB53">
    <cfRule type="cellIs" priority="245" dxfId="7" operator="equal" stopIfTrue="1">
      <formula>"""Sample!$J$6=""x"""</formula>
    </cfRule>
  </conditionalFormatting>
  <conditionalFormatting sqref="Y14:AB53">
    <cfRule type="expression" priority="3" dxfId="0" stopIfTrue="1">
      <formula>$Y$9="-"</formula>
    </cfRule>
    <cfRule type="expression" priority="242" dxfId="0">
      <formula>$Y$9=" - "</formula>
    </cfRule>
  </conditionalFormatting>
  <conditionalFormatting sqref="AA14:AB14">
    <cfRule type="expression" priority="214" dxfId="10">
      <formula>$AL$14=1</formula>
    </cfRule>
  </conditionalFormatting>
  <conditionalFormatting sqref="Y15:AB15 Y14:Z14">
    <cfRule type="expression" priority="213" dxfId="10">
      <formula>$AL$15=1</formula>
    </cfRule>
  </conditionalFormatting>
  <conditionalFormatting sqref="Y16:AB16">
    <cfRule type="expression" priority="212" dxfId="10">
      <formula>$AL$16=1</formula>
    </cfRule>
  </conditionalFormatting>
  <conditionalFormatting sqref="Y17:AB17">
    <cfRule type="expression" priority="211" dxfId="10">
      <formula>$AL$17=1</formula>
    </cfRule>
  </conditionalFormatting>
  <conditionalFormatting sqref="Y18:AB18">
    <cfRule type="expression" priority="210" dxfId="10">
      <formula>$AL$18=1</formula>
    </cfRule>
  </conditionalFormatting>
  <conditionalFormatting sqref="Y19:AB19">
    <cfRule type="expression" priority="209" dxfId="10">
      <formula>$AL$19=1</formula>
    </cfRule>
  </conditionalFormatting>
  <conditionalFormatting sqref="Y20:AB20">
    <cfRule type="expression" priority="208" dxfId="10">
      <formula>$AL$20=1</formula>
    </cfRule>
  </conditionalFormatting>
  <conditionalFormatting sqref="Y21:AB21">
    <cfRule type="expression" priority="207" dxfId="10">
      <formula>$AL$21=1</formula>
    </cfRule>
  </conditionalFormatting>
  <conditionalFormatting sqref="Y22:AB22">
    <cfRule type="expression" priority="206" dxfId="10">
      <formula>$AL$22=1</formula>
    </cfRule>
  </conditionalFormatting>
  <conditionalFormatting sqref="Y23:AB23">
    <cfRule type="expression" priority="205" dxfId="10">
      <formula>$AL$23=1</formula>
    </cfRule>
  </conditionalFormatting>
  <conditionalFormatting sqref="Y24:AB24">
    <cfRule type="expression" priority="204" dxfId="10">
      <formula>$AL$24=1</formula>
    </cfRule>
  </conditionalFormatting>
  <conditionalFormatting sqref="Y25:AB25">
    <cfRule type="expression" priority="203" dxfId="10">
      <formula>$AL$25=1</formula>
    </cfRule>
  </conditionalFormatting>
  <conditionalFormatting sqref="Y26:AB26">
    <cfRule type="expression" priority="202" dxfId="10">
      <formula>$AL$26=1</formula>
    </cfRule>
  </conditionalFormatting>
  <conditionalFormatting sqref="Y27:AB27">
    <cfRule type="expression" priority="201" dxfId="10">
      <formula>$AL$27=1</formula>
    </cfRule>
  </conditionalFormatting>
  <conditionalFormatting sqref="Y28:AB28">
    <cfRule type="expression" priority="200" dxfId="10">
      <formula>$AL$28=1</formula>
    </cfRule>
  </conditionalFormatting>
  <conditionalFormatting sqref="Y29:AB29">
    <cfRule type="expression" priority="199" dxfId="10">
      <formula>$AL$29=1</formula>
    </cfRule>
  </conditionalFormatting>
  <conditionalFormatting sqref="Y30:AB30">
    <cfRule type="expression" priority="198" dxfId="10">
      <formula>$AL$30=1</formula>
    </cfRule>
  </conditionalFormatting>
  <conditionalFormatting sqref="Y31:AB31">
    <cfRule type="expression" priority="197" dxfId="10">
      <formula>$AL$31=1</formula>
    </cfRule>
  </conditionalFormatting>
  <conditionalFormatting sqref="Y32:AB32">
    <cfRule type="expression" priority="196" dxfId="10">
      <formula>$AL$32=1</formula>
    </cfRule>
  </conditionalFormatting>
  <conditionalFormatting sqref="Y33:AB33">
    <cfRule type="expression" priority="195" dxfId="10">
      <formula>$AL$33=1</formula>
    </cfRule>
  </conditionalFormatting>
  <conditionalFormatting sqref="Y34:AB34">
    <cfRule type="expression" priority="194" dxfId="10">
      <formula>$AL$34=1</formula>
    </cfRule>
  </conditionalFormatting>
  <conditionalFormatting sqref="Y35:AB35">
    <cfRule type="expression" priority="193" dxfId="10">
      <formula>$AL$35=1</formula>
    </cfRule>
  </conditionalFormatting>
  <conditionalFormatting sqref="Y36:AB36">
    <cfRule type="expression" priority="192" dxfId="10">
      <formula>$AL$36=1</formula>
    </cfRule>
  </conditionalFormatting>
  <conditionalFormatting sqref="Y37:AB37">
    <cfRule type="expression" priority="191" dxfId="10">
      <formula>$AL$37=1</formula>
    </cfRule>
  </conditionalFormatting>
  <conditionalFormatting sqref="Y38:AB38">
    <cfRule type="expression" priority="190" dxfId="10">
      <formula>$AL$38=1</formula>
    </cfRule>
  </conditionalFormatting>
  <conditionalFormatting sqref="Y39:AB39">
    <cfRule type="expression" priority="189" dxfId="10">
      <formula>$AL$39=1</formula>
    </cfRule>
  </conditionalFormatting>
  <conditionalFormatting sqref="Y40:AB40">
    <cfRule type="expression" priority="188" dxfId="10">
      <formula>$AL$40=1</formula>
    </cfRule>
  </conditionalFormatting>
  <conditionalFormatting sqref="Y41:AB41">
    <cfRule type="expression" priority="187" dxfId="10">
      <formula>$AL$41=1</formula>
    </cfRule>
  </conditionalFormatting>
  <conditionalFormatting sqref="Y42:AB42">
    <cfRule type="expression" priority="186" dxfId="10">
      <formula>$AL$42=1</formula>
    </cfRule>
  </conditionalFormatting>
  <conditionalFormatting sqref="Y43:AB43">
    <cfRule type="expression" priority="185" dxfId="10">
      <formula>$AL$43=1</formula>
    </cfRule>
  </conditionalFormatting>
  <conditionalFormatting sqref="Y44:AB44">
    <cfRule type="expression" priority="184" dxfId="10">
      <formula>$AL$44=1</formula>
    </cfRule>
  </conditionalFormatting>
  <conditionalFormatting sqref="Y45:AB45">
    <cfRule type="expression" priority="183" dxfId="10">
      <formula>$AL$45=1</formula>
    </cfRule>
  </conditionalFormatting>
  <conditionalFormatting sqref="Y46:AB46">
    <cfRule type="expression" priority="182" dxfId="10">
      <formula>$AL$46=1</formula>
    </cfRule>
  </conditionalFormatting>
  <conditionalFormatting sqref="Y47:AB47">
    <cfRule type="expression" priority="181" dxfId="10">
      <formula>$AL$47=1</formula>
    </cfRule>
  </conditionalFormatting>
  <conditionalFormatting sqref="Y48:AB48">
    <cfRule type="expression" priority="180" dxfId="10">
      <formula>$AL$48=1</formula>
    </cfRule>
  </conditionalFormatting>
  <conditionalFormatting sqref="Y49:AB49">
    <cfRule type="expression" priority="179" dxfId="10">
      <formula>$AL$49=1</formula>
    </cfRule>
  </conditionalFormatting>
  <conditionalFormatting sqref="Y50:AB50">
    <cfRule type="expression" priority="178" dxfId="10">
      <formula>$AL$50=1</formula>
    </cfRule>
  </conditionalFormatting>
  <conditionalFormatting sqref="Y51:AB51">
    <cfRule type="expression" priority="177" dxfId="10">
      <formula>$AL$51=1</formula>
    </cfRule>
  </conditionalFormatting>
  <conditionalFormatting sqref="Y52:AB52">
    <cfRule type="expression" priority="176" dxfId="10">
      <formula>$AL$52=1</formula>
    </cfRule>
  </conditionalFormatting>
  <conditionalFormatting sqref="Y53:AB53">
    <cfRule type="expression" priority="175" dxfId="10">
      <formula>$AL$53=1</formula>
    </cfRule>
  </conditionalFormatting>
  <conditionalFormatting sqref="AF14:AF53 AJ14:AJ53">
    <cfRule type="cellIs" priority="17" dxfId="8" operator="equal" stopIfTrue="1">
      <formula>"detected"</formula>
    </cfRule>
    <cfRule type="cellIs" priority="18" dxfId="8" operator="equal" stopIfTrue="1">
      <formula>"?"</formula>
    </cfRule>
  </conditionalFormatting>
  <conditionalFormatting sqref="AF14:AF53 AJ14:AJ53">
    <cfRule type="cellIs" priority="16" dxfId="7" operator="equal" stopIfTrue="1">
      <formula>"""Sample!$J$6=""x"""</formula>
    </cfRule>
  </conditionalFormatting>
  <conditionalFormatting sqref="E14:H53">
    <cfRule type="expression" priority="8" dxfId="0" stopIfTrue="1">
      <formula>$E$9="-"</formula>
    </cfRule>
  </conditionalFormatting>
  <conditionalFormatting sqref="I14:L53">
    <cfRule type="expression" priority="7" dxfId="0" stopIfTrue="1">
      <formula>$I$9="-"</formula>
    </cfRule>
  </conditionalFormatting>
  <conditionalFormatting sqref="M14:P53">
    <cfRule type="expression" priority="6" dxfId="0" stopIfTrue="1">
      <formula>$M$9="-"</formula>
    </cfRule>
  </conditionalFormatting>
  <conditionalFormatting sqref="Q14:T53">
    <cfRule type="expression" priority="5" dxfId="0" stopIfTrue="1">
      <formula>$Q$9="-"</formula>
    </cfRule>
  </conditionalFormatting>
  <conditionalFormatting sqref="U14:X53">
    <cfRule type="expression" priority="4" dxfId="0" stopIfTrue="1">
      <formula>$U$9="-"</formula>
    </cfRule>
  </conditionalFormatting>
  <conditionalFormatting sqref="AC14:AF53">
    <cfRule type="expression" priority="2" dxfId="0" stopIfTrue="1">
      <formula>$AC$9="-"</formula>
    </cfRule>
  </conditionalFormatting>
  <conditionalFormatting sqref="AG14:AJ53">
    <cfRule type="expression" priority="1" dxfId="0" stopIfTrue="1">
      <formula>$AG$9="-"</formula>
    </cfRule>
  </conditionalFormatting>
  <dataValidations count="1">
    <dataValidation type="list" allowBlank="1" showInputMessage="1" showErrorMessage="1" sqref="O14:O53 AE14:AE53 W14:W53 G14:G53 AA14:AA53 K14:K53 AI14:AI53">
      <formula1>$AM$17:$AM$24</formula1>
    </dataValidation>
  </dataValidations>
  <printOptions horizontalCentered="1" verticalCentered="1"/>
  <pageMargins left="0.2362204724409449" right="0.2755905511811024" top="0.3937007874015748" bottom="0.1968503937007874" header="0" footer="0"/>
  <pageSetup fitToHeight="1" fitToWidth="1" horizontalDpi="600" verticalDpi="600" orientation="landscape" paperSize="9" scale="41" r:id="rId2"/>
  <rowBreaks count="2" manualBreakCount="2">
    <brk id="8" min="1" max="35" man="1"/>
    <brk id="13" min="1" max="35" man="1"/>
  </rowBreaks>
  <colBreaks count="2" manualBreakCount="2">
    <brk id="20" min="1" max="52" man="1"/>
    <brk id="22" min="1" max="52" man="1"/>
  </colBreaks>
  <drawing r:id="rId1"/>
</worksheet>
</file>

<file path=xl/worksheets/sheet5.xml><?xml version="1.0" encoding="utf-8"?>
<worksheet xmlns="http://schemas.openxmlformats.org/spreadsheetml/2006/main" xmlns:r="http://schemas.openxmlformats.org/officeDocument/2006/relationships">
  <dimension ref="A1:W15"/>
  <sheetViews>
    <sheetView zoomScalePageLayoutView="0" workbookViewId="0" topLeftCell="A1">
      <selection activeCell="G12" sqref="G12"/>
    </sheetView>
  </sheetViews>
  <sheetFormatPr defaultColWidth="9.140625" defaultRowHeight="12.75"/>
  <cols>
    <col min="1" max="1" width="10.421875" style="0" customWidth="1"/>
    <col min="2" max="2" width="17.57421875" style="0" bestFit="1" customWidth="1"/>
    <col min="3" max="4" width="20.8515625" style="0" bestFit="1" customWidth="1"/>
    <col min="5" max="6" width="22.28125" style="0" bestFit="1" customWidth="1"/>
    <col min="7" max="7" width="19.7109375" style="0" bestFit="1" customWidth="1"/>
    <col min="8" max="8" width="20.8515625" style="0" bestFit="1" customWidth="1"/>
    <col min="9" max="9" width="22.8515625" style="0" bestFit="1" customWidth="1"/>
    <col min="10" max="10" width="22.00390625" style="0" bestFit="1" customWidth="1"/>
    <col min="11" max="11" width="19.7109375" style="0" bestFit="1" customWidth="1"/>
    <col min="12" max="16" width="19.7109375" style="0" customWidth="1"/>
    <col min="17" max="17" width="14.421875" style="0" customWidth="1"/>
    <col min="20" max="21" width="20.28125" style="0" customWidth="1"/>
    <col min="22" max="22" width="14.28125" style="0" customWidth="1"/>
    <col min="23" max="23" width="12.00390625" style="0" bestFit="1" customWidth="1"/>
  </cols>
  <sheetData>
    <row r="1" spans="1:23" ht="12.75">
      <c r="A1" s="6" t="s">
        <v>161</v>
      </c>
      <c r="B1" s="6" t="s">
        <v>162</v>
      </c>
      <c r="C1" t="s">
        <v>164</v>
      </c>
      <c r="D1" t="s">
        <v>165</v>
      </c>
      <c r="E1" t="s">
        <v>166</v>
      </c>
      <c r="F1" t="s">
        <v>167</v>
      </c>
      <c r="G1" t="s">
        <v>168</v>
      </c>
      <c r="H1" t="s">
        <v>169</v>
      </c>
      <c r="I1" t="s">
        <v>170</v>
      </c>
      <c r="J1" t="s">
        <v>171</v>
      </c>
      <c r="K1" t="s">
        <v>172</v>
      </c>
      <c r="L1" t="s">
        <v>173</v>
      </c>
      <c r="M1" t="s">
        <v>180</v>
      </c>
      <c r="N1" t="s">
        <v>181</v>
      </c>
      <c r="O1" t="s">
        <v>179</v>
      </c>
      <c r="P1" t="s">
        <v>197</v>
      </c>
      <c r="Q1" t="s">
        <v>199</v>
      </c>
      <c r="T1" s="6" t="s">
        <v>174</v>
      </c>
      <c r="U1" s="6" t="s">
        <v>176</v>
      </c>
      <c r="V1" s="6" t="s">
        <v>175</v>
      </c>
      <c r="W1" s="6" t="s">
        <v>177</v>
      </c>
    </row>
    <row r="2" spans="1:23" ht="12.75">
      <c r="A2">
        <v>1</v>
      </c>
      <c r="B2" t="s">
        <v>109</v>
      </c>
      <c r="C2" t="s">
        <v>91</v>
      </c>
      <c r="D2" t="s">
        <v>89</v>
      </c>
      <c r="E2" t="s">
        <v>128</v>
      </c>
      <c r="F2" t="s">
        <v>157</v>
      </c>
      <c r="G2" t="s">
        <v>158</v>
      </c>
      <c r="H2" t="s">
        <v>159</v>
      </c>
      <c r="I2" s="6" t="s">
        <v>182</v>
      </c>
      <c r="J2" s="6" t="s">
        <v>183</v>
      </c>
      <c r="K2" s="6" t="s">
        <v>184</v>
      </c>
      <c r="L2" s="6"/>
      <c r="M2" s="6"/>
      <c r="N2" s="6"/>
      <c r="O2" s="6"/>
      <c r="P2" s="6"/>
      <c r="Q2" s="6"/>
      <c r="T2">
        <v>11</v>
      </c>
      <c r="U2" s="6">
        <v>1</v>
      </c>
      <c r="V2" s="6" t="s">
        <v>30</v>
      </c>
      <c r="W2" s="6" t="s">
        <v>30</v>
      </c>
    </row>
    <row r="3" spans="1:23" ht="12.75">
      <c r="A3">
        <v>2</v>
      </c>
      <c r="B3" s="6" t="s">
        <v>163</v>
      </c>
      <c r="C3" t="s">
        <v>198</v>
      </c>
      <c r="D3" t="s">
        <v>200</v>
      </c>
      <c r="E3" t="s">
        <v>98</v>
      </c>
      <c r="F3" t="s">
        <v>117</v>
      </c>
      <c r="G3" t="s">
        <v>90</v>
      </c>
      <c r="H3" t="s">
        <v>196</v>
      </c>
      <c r="I3" t="s">
        <v>193</v>
      </c>
      <c r="J3" t="s">
        <v>160</v>
      </c>
      <c r="K3" t="s">
        <v>154</v>
      </c>
      <c r="L3" s="6" t="s">
        <v>156</v>
      </c>
      <c r="M3" s="6" t="s">
        <v>155</v>
      </c>
      <c r="N3" s="6" t="s">
        <v>153</v>
      </c>
      <c r="O3" s="6" t="s">
        <v>182</v>
      </c>
      <c r="P3" s="6" t="s">
        <v>183</v>
      </c>
      <c r="Q3" s="6" t="s">
        <v>184</v>
      </c>
      <c r="T3">
        <v>1</v>
      </c>
      <c r="U3">
        <v>2</v>
      </c>
      <c r="V3">
        <f>IF(_xlfn.XLOOKUP($T$2,$A$2:$A$26,C2:C26,"",0,1)=0,"",_xlfn.XLOOKUP($T$2,$A$2:$A$26,C2:C26,"",0,1))</f>
      </c>
      <c r="W3" t="str">
        <f aca="true" t="shared" si="0" ref="W3:W12">VLOOKUP(T3,$U$2:$V$15,2,TRUE)</f>
        <v>-</v>
      </c>
    </row>
    <row r="4" spans="1:23" ht="12.75">
      <c r="A4">
        <v>3</v>
      </c>
      <c r="B4" t="s">
        <v>87</v>
      </c>
      <c r="C4" t="s">
        <v>94</v>
      </c>
      <c r="D4" t="s">
        <v>95</v>
      </c>
      <c r="E4" t="s">
        <v>96</v>
      </c>
      <c r="F4" t="s">
        <v>97</v>
      </c>
      <c r="G4" t="s">
        <v>151</v>
      </c>
      <c r="H4" t="s">
        <v>152</v>
      </c>
      <c r="I4" t="s">
        <v>178</v>
      </c>
      <c r="J4" s="6" t="s">
        <v>182</v>
      </c>
      <c r="K4" s="6" t="s">
        <v>183</v>
      </c>
      <c r="L4" s="6" t="s">
        <v>184</v>
      </c>
      <c r="Q4" s="6"/>
      <c r="T4">
        <v>1</v>
      </c>
      <c r="U4">
        <v>3</v>
      </c>
      <c r="V4">
        <f>IF(_xlfn.XLOOKUP($T$2,$A$2:$A$26,D2:D26,"",0,1)=0,"",_xlfn.XLOOKUP($T$2,$A$2:$A$26,D2:D26,"",0,1))</f>
      </c>
      <c r="W4" t="str">
        <f t="shared" si="0"/>
        <v>-</v>
      </c>
    </row>
    <row r="5" spans="1:23" ht="12.75">
      <c r="A5">
        <v>4</v>
      </c>
      <c r="B5" t="s">
        <v>108</v>
      </c>
      <c r="C5" t="s">
        <v>92</v>
      </c>
      <c r="D5" t="s">
        <v>93</v>
      </c>
      <c r="E5" t="s">
        <v>100</v>
      </c>
      <c r="F5" s="6" t="s">
        <v>182</v>
      </c>
      <c r="G5" s="6" t="s">
        <v>183</v>
      </c>
      <c r="H5" s="6" t="s">
        <v>184</v>
      </c>
      <c r="Q5" s="6"/>
      <c r="T5">
        <v>1</v>
      </c>
      <c r="U5">
        <v>4</v>
      </c>
      <c r="V5">
        <f>IF(_xlfn.XLOOKUP($T$2,$A$2:$A$26,E2:E26,"",0,1)=0,"",_xlfn.XLOOKUP($T$2,$A$2:$A$26,E2:E26,"",0,1))</f>
      </c>
      <c r="W5" t="str">
        <f t="shared" si="0"/>
        <v>-</v>
      </c>
    </row>
    <row r="6" spans="1:23" ht="12.75">
      <c r="A6">
        <v>5</v>
      </c>
      <c r="B6" t="s">
        <v>127</v>
      </c>
      <c r="C6" t="s">
        <v>122</v>
      </c>
      <c r="D6" t="s">
        <v>123</v>
      </c>
      <c r="E6" t="s">
        <v>124</v>
      </c>
      <c r="F6" t="s">
        <v>125</v>
      </c>
      <c r="G6" t="s">
        <v>126</v>
      </c>
      <c r="H6" t="s">
        <v>149</v>
      </c>
      <c r="I6" t="s">
        <v>194</v>
      </c>
      <c r="J6" t="s">
        <v>195</v>
      </c>
      <c r="K6" t="s">
        <v>150</v>
      </c>
      <c r="L6" s="6" t="s">
        <v>182</v>
      </c>
      <c r="M6" s="6" t="s">
        <v>183</v>
      </c>
      <c r="N6" s="6" t="s">
        <v>184</v>
      </c>
      <c r="O6" s="6"/>
      <c r="P6" s="6"/>
      <c r="Q6" s="6"/>
      <c r="T6">
        <v>1</v>
      </c>
      <c r="U6">
        <v>5</v>
      </c>
      <c r="V6">
        <f>IF(_xlfn.XLOOKUP($T$2,$A$2:$A$26,F2:F26,"",0,1)=0,"",_xlfn.XLOOKUP($T$2,$A$2:$A$26,F2:F26,"",0,1))</f>
      </c>
      <c r="W6" t="str">
        <f t="shared" si="0"/>
        <v>-</v>
      </c>
    </row>
    <row r="7" spans="1:23" ht="12.75">
      <c r="A7">
        <v>6</v>
      </c>
      <c r="B7" t="s">
        <v>110</v>
      </c>
      <c r="C7" t="s">
        <v>121</v>
      </c>
      <c r="D7" t="s">
        <v>111</v>
      </c>
      <c r="E7" t="s">
        <v>120</v>
      </c>
      <c r="F7" t="s">
        <v>112</v>
      </c>
      <c r="G7" s="6" t="s">
        <v>182</v>
      </c>
      <c r="H7" s="6" t="s">
        <v>183</v>
      </c>
      <c r="I7" s="6" t="s">
        <v>184</v>
      </c>
      <c r="Q7" s="6"/>
      <c r="T7">
        <v>1</v>
      </c>
      <c r="U7">
        <v>6</v>
      </c>
      <c r="V7">
        <f>IF(_xlfn.XLOOKUP($T$2,$A$2:$A$26,G2:G26,"",0,1)=0,"",_xlfn.XLOOKUP($T$2,$A$2:$A$26,G2:G26,"",0,1))</f>
      </c>
      <c r="W7" t="str">
        <f t="shared" si="0"/>
        <v>-</v>
      </c>
    </row>
    <row r="8" spans="1:23" ht="12.75">
      <c r="A8">
        <v>7</v>
      </c>
      <c r="B8" t="s">
        <v>113</v>
      </c>
      <c r="C8" t="s">
        <v>191</v>
      </c>
      <c r="D8" t="s">
        <v>190</v>
      </c>
      <c r="E8" t="s">
        <v>192</v>
      </c>
      <c r="F8" t="s">
        <v>189</v>
      </c>
      <c r="G8" t="s">
        <v>118</v>
      </c>
      <c r="H8" t="s">
        <v>119</v>
      </c>
      <c r="I8" s="6" t="s">
        <v>182</v>
      </c>
      <c r="J8" s="6" t="s">
        <v>183</v>
      </c>
      <c r="K8" s="6" t="s">
        <v>184</v>
      </c>
      <c r="Q8" s="6"/>
      <c r="T8">
        <v>1</v>
      </c>
      <c r="U8">
        <v>7</v>
      </c>
      <c r="V8">
        <f>IF(_xlfn.XLOOKUP($T$2,$A$2:$A$26,H2:H26,"",0,1)=0,"",_xlfn.XLOOKUP($T$2,$A$2:$A$26,H2:H26,"",0,1))</f>
      </c>
      <c r="W8" t="str">
        <f t="shared" si="0"/>
        <v>-</v>
      </c>
    </row>
    <row r="9" spans="1:23" ht="12.75">
      <c r="A9">
        <v>8</v>
      </c>
      <c r="B9" s="6" t="s">
        <v>81</v>
      </c>
      <c r="C9" t="s">
        <v>122</v>
      </c>
      <c r="D9" t="s">
        <v>123</v>
      </c>
      <c r="E9" t="s">
        <v>124</v>
      </c>
      <c r="F9" t="s">
        <v>125</v>
      </c>
      <c r="G9" t="s">
        <v>126</v>
      </c>
      <c r="H9" s="6"/>
      <c r="I9" s="6"/>
      <c r="J9" s="6"/>
      <c r="K9" s="6"/>
      <c r="L9" s="6"/>
      <c r="M9" s="6"/>
      <c r="N9" s="6"/>
      <c r="O9" s="6"/>
      <c r="P9" s="6"/>
      <c r="Q9" s="6"/>
      <c r="T9">
        <v>1</v>
      </c>
      <c r="U9">
        <v>8</v>
      </c>
      <c r="V9">
        <f>IF(_xlfn.XLOOKUP($T$2,$A$2:$A$26,I2:I26,"",0,1)=0,"",_xlfn.XLOOKUP($T$2,$A$2:$A$26,I2:I26,"",0,1))</f>
      </c>
      <c r="W9" t="str">
        <f t="shared" si="0"/>
        <v>-</v>
      </c>
    </row>
    <row r="10" spans="1:23" ht="12.75">
      <c r="A10">
        <v>9</v>
      </c>
      <c r="B10" t="s">
        <v>82</v>
      </c>
      <c r="C10" t="s">
        <v>122</v>
      </c>
      <c r="D10" t="s">
        <v>123</v>
      </c>
      <c r="E10" t="s">
        <v>124</v>
      </c>
      <c r="F10" t="s">
        <v>125</v>
      </c>
      <c r="G10" t="s">
        <v>126</v>
      </c>
      <c r="T10">
        <v>1</v>
      </c>
      <c r="U10">
        <v>9</v>
      </c>
      <c r="V10">
        <f>IF(_xlfn.XLOOKUP($T$2,$A$2:$A$26,J2:J26,"",0,1)=0,"",_xlfn.XLOOKUP($T$2,$A$2:$A$26,J2:J26,"",0,1))</f>
      </c>
      <c r="W10" t="str">
        <f t="shared" si="0"/>
        <v>-</v>
      </c>
    </row>
    <row r="11" spans="1:23" ht="12.75">
      <c r="A11">
        <v>10</v>
      </c>
      <c r="B11" s="6" t="s">
        <v>84</v>
      </c>
      <c r="C11" t="s">
        <v>122</v>
      </c>
      <c r="D11" t="s">
        <v>123</v>
      </c>
      <c r="E11" t="s">
        <v>124</v>
      </c>
      <c r="F11" t="s">
        <v>125</v>
      </c>
      <c r="G11" t="s">
        <v>126</v>
      </c>
      <c r="T11">
        <v>1</v>
      </c>
      <c r="U11">
        <v>10</v>
      </c>
      <c r="V11">
        <f>IF(_xlfn.XLOOKUP($T$2,$A$2:$A$26,K2:K26,"",0,1)=0,"",_xlfn.XLOOKUP($T$2,$A$2:$A$26,K2:K26,"",0,1))</f>
      </c>
      <c r="W11" t="str">
        <f t="shared" si="0"/>
        <v>-</v>
      </c>
    </row>
    <row r="12" spans="1:23" ht="12.75">
      <c r="A12">
        <v>11</v>
      </c>
      <c r="B12" s="6" t="s">
        <v>30</v>
      </c>
      <c r="T12">
        <v>1</v>
      </c>
      <c r="U12">
        <v>11</v>
      </c>
      <c r="V12">
        <f>IF(_xlfn.XLOOKUP($T$2,$A$2:$A$26,L2:L26,"",0,1)=0,"",_xlfn.XLOOKUP($T$2,$A$2:$A$26,L2:L26,"",0,1))</f>
      </c>
      <c r="W12" t="str">
        <f t="shared" si="0"/>
        <v>-</v>
      </c>
    </row>
    <row r="13" spans="21:22" ht="12.75">
      <c r="U13">
        <v>12</v>
      </c>
      <c r="V13">
        <f>IF(_xlfn.XLOOKUP($T$2,$A$2:$A$26,M2:M26,"",0,1)=0,"",_xlfn.XLOOKUP($T$2,$A$2:$A$26,M2:M26,"",0,1))</f>
      </c>
    </row>
    <row r="14" spans="21:22" ht="12.75">
      <c r="U14">
        <v>13</v>
      </c>
      <c r="V14">
        <f>IF(_xlfn.XLOOKUP($T$2,$A$2:$A$26,N2:N26,"",0,1)=0,"",_xlfn.XLOOKUP($T$2,$A$2:$A$26,N2:N26,"",0,1))</f>
      </c>
    </row>
    <row r="15" spans="21:22" ht="12.75">
      <c r="U15">
        <v>14</v>
      </c>
      <c r="V15">
        <f>IF(_xlfn.XLOOKUP($T$2,$A$2:$A$26,Q2:Q26,"",0,1)=0,"",_xlfn.XLOOKUP($T$2,$A$2:$A$26,Q2:Q26,"",0,1))</f>
      </c>
    </row>
  </sheetData>
  <sheetProtection/>
  <printOptions/>
  <pageMargins left="0.7" right="0.7" top="0.75" bottom="0.75" header="0.3" footer="0.3"/>
  <pageSetup orientation="portrait" paperSize="9"/>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ScanGene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AGT209 v.4 GMO Bulk</dc:title>
  <dc:subject/>
  <dc:creator>Line Sandager</dc:creator>
  <cp:keywords/>
  <dc:description/>
  <cp:lastModifiedBy>Josefin Sterky  Intertek</cp:lastModifiedBy>
  <cp:lastPrinted>2022-10-13T10:18:13Z</cp:lastPrinted>
  <dcterms:created xsi:type="dcterms:W3CDTF">2004-04-20T12:32:10Z</dcterms:created>
  <dcterms:modified xsi:type="dcterms:W3CDTF">2022-10-13T14:42:28Z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